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2035" windowHeight="13605" activeTab="3"/>
  </bookViews>
  <sheets>
    <sheet name="Sample - YR1" sheetId="1" r:id="rId1"/>
    <sheet name="Sample - YR2" sheetId="3" r:id="rId2"/>
    <sheet name="Sample - YR3" sheetId="4" r:id="rId3"/>
    <sheet name="Sample - All Yrs" sheetId="2" r:id="rId4"/>
  </sheets>
  <externalReferences>
    <externalReference r:id="rId5"/>
  </externalReferences>
  <definedNames>
    <definedName name="_xlnm.Print_Area" localSheetId="0">'Sample - YR1'!$A$4:$I$47</definedName>
    <definedName name="_xlnm.Print_Area" localSheetId="1">'Sample - YR2'!$A$4:$I$43</definedName>
    <definedName name="_xlnm.Print_Area" localSheetId="2">'Sample - YR3'!$A$4:$I$48</definedName>
  </definedNames>
  <calcPr calcId="145621"/>
</workbook>
</file>

<file path=xl/calcChain.xml><?xml version="1.0" encoding="utf-8"?>
<calcChain xmlns="http://schemas.openxmlformats.org/spreadsheetml/2006/main">
  <c r="E18" i="2" l="1"/>
  <c r="D18" i="2"/>
  <c r="H9" i="4" l="1"/>
  <c r="H8" i="4"/>
  <c r="H12" i="4"/>
  <c r="H10" i="4"/>
  <c r="I10" i="4" s="1"/>
  <c r="I13" i="3"/>
  <c r="I12" i="3"/>
  <c r="I11" i="3"/>
  <c r="I10" i="3"/>
  <c r="H15" i="3"/>
  <c r="H13" i="3"/>
  <c r="H12" i="3"/>
  <c r="H11" i="3"/>
  <c r="H10" i="3"/>
  <c r="H13" i="1"/>
  <c r="I13" i="1" s="1"/>
  <c r="H12" i="1"/>
  <c r="H11" i="1"/>
  <c r="I11" i="1" s="1"/>
  <c r="H10" i="1"/>
  <c r="K9" i="4"/>
  <c r="E15" i="2"/>
  <c r="I39" i="3"/>
  <c r="I33" i="3"/>
  <c r="I33" i="1"/>
  <c r="I30" i="1"/>
  <c r="D13" i="4"/>
  <c r="D11" i="4"/>
  <c r="F11" i="2"/>
  <c r="F9" i="2"/>
  <c r="I12" i="1"/>
  <c r="I10" i="1"/>
  <c r="K9" i="1"/>
  <c r="I12" i="4"/>
  <c r="G13" i="4"/>
  <c r="H13" i="4" s="1"/>
  <c r="I13" i="4" s="1"/>
  <c r="G11" i="4"/>
  <c r="F8" i="3"/>
  <c r="F8" i="4" s="1"/>
  <c r="F9" i="3"/>
  <c r="F9" i="4" s="1"/>
  <c r="G9" i="4" s="1"/>
  <c r="H9" i="1"/>
  <c r="I9" i="1" s="1"/>
  <c r="I43" i="4"/>
  <c r="F15" i="2" s="1"/>
  <c r="I34" i="4"/>
  <c r="I31" i="4"/>
  <c r="F10" i="2" s="1"/>
  <c r="I22" i="4"/>
  <c r="E8" i="4"/>
  <c r="I5" i="4"/>
  <c r="I22" i="3"/>
  <c r="E9" i="2" s="1"/>
  <c r="E11" i="2"/>
  <c r="I30" i="3"/>
  <c r="E10" i="2" s="1"/>
  <c r="E8" i="3"/>
  <c r="I5" i="3"/>
  <c r="H17" i="2"/>
  <c r="H19" i="2" s="1"/>
  <c r="D8" i="2"/>
  <c r="G8" i="2" s="1"/>
  <c r="G17" i="2" s="1"/>
  <c r="G19" i="2" s="1"/>
  <c r="D11" i="2"/>
  <c r="I22" i="1"/>
  <c r="D9" i="2" s="1"/>
  <c r="I42" i="1"/>
  <c r="D15" i="2" s="1"/>
  <c r="D10" i="2"/>
  <c r="E8" i="1"/>
  <c r="G8" i="1" s="1"/>
  <c r="G9" i="1"/>
  <c r="I5" i="1"/>
  <c r="G8" i="4" l="1"/>
  <c r="H11" i="4"/>
  <c r="I11" i="4" s="1"/>
  <c r="G9" i="3"/>
  <c r="H9" i="3" s="1"/>
  <c r="I9" i="3" s="1"/>
  <c r="I9" i="4"/>
  <c r="I8" i="1"/>
  <c r="I15" i="1" s="1"/>
  <c r="G15" i="1"/>
  <c r="I45" i="1" s="1"/>
  <c r="H8" i="1"/>
  <c r="H15" i="1" s="1"/>
  <c r="G8" i="3"/>
  <c r="G15" i="4"/>
  <c r="I46" i="4" s="1"/>
  <c r="F18" i="2" s="1"/>
  <c r="I18" i="2" s="1"/>
  <c r="H15" i="4" l="1"/>
  <c r="I8" i="4"/>
  <c r="I15" i="4" s="1"/>
  <c r="G15" i="3"/>
  <c r="I42" i="3" s="1"/>
  <c r="H8" i="3"/>
  <c r="D7" i="2"/>
  <c r="I44" i="4" l="1"/>
  <c r="I47" i="4" s="1"/>
  <c r="F7" i="2"/>
  <c r="F17" i="2" s="1"/>
  <c r="F19" i="2" s="1"/>
  <c r="I8" i="3"/>
  <c r="I15" i="3" s="1"/>
  <c r="I40" i="3" s="1"/>
  <c r="I43" i="3" s="1"/>
  <c r="D17" i="2"/>
  <c r="I43" i="1"/>
  <c r="E7" i="2" l="1"/>
  <c r="E17" i="2" s="1"/>
  <c r="E19" i="2" s="1"/>
  <c r="D19" i="2"/>
  <c r="I46" i="1"/>
  <c r="H20" i="2" l="1"/>
  <c r="I17" i="2"/>
  <c r="I19" i="2" s="1"/>
</calcChain>
</file>

<file path=xl/comments1.xml><?xml version="1.0" encoding="utf-8"?>
<comments xmlns="http://schemas.openxmlformats.org/spreadsheetml/2006/main">
  <authors>
    <author>Miller Robinson, Caroline E</author>
  </authors>
  <commentList>
    <comment ref="E10" authorId="0">
      <text>
        <r>
          <rPr>
            <b/>
            <sz val="9"/>
            <color indexed="81"/>
            <rFont val="Tahoma"/>
            <family val="2"/>
          </rPr>
          <t>Miller Robinson, Caroline E:</t>
        </r>
        <r>
          <rPr>
            <sz val="9"/>
            <color indexed="81"/>
            <rFont val="Tahoma"/>
            <family val="2"/>
          </rPr>
          <t xml:space="preserve">
assuming students work 100% of the time in the summer</t>
        </r>
      </text>
    </comment>
    <comment ref="D11" authorId="0">
      <text>
        <r>
          <rPr>
            <b/>
            <sz val="9"/>
            <color indexed="81"/>
            <rFont val="Tahoma"/>
            <family val="2"/>
          </rPr>
          <t>Miller Robinson, Caroline E:</t>
        </r>
        <r>
          <rPr>
            <sz val="9"/>
            <color indexed="81"/>
            <rFont val="Tahoma"/>
            <family val="2"/>
          </rPr>
          <t xml:space="preserve">
10 hours per week over a 9 month period</t>
        </r>
      </text>
    </comment>
    <comment ref="C45" authorId="0">
      <text>
        <r>
          <rPr>
            <b/>
            <sz val="9"/>
            <color indexed="81"/>
            <rFont val="Tahoma"/>
            <family val="2"/>
          </rPr>
          <t>Miller Robinson, Caroline E:</t>
        </r>
        <r>
          <rPr>
            <sz val="9"/>
            <color indexed="81"/>
            <rFont val="Tahoma"/>
            <family val="2"/>
          </rPr>
          <t xml:space="preserve">
This percentage depends on the negotiated rate at your institution.</t>
        </r>
      </text>
    </comment>
    <comment ref="H45" authorId="0">
      <text>
        <r>
          <rPr>
            <b/>
            <sz val="9"/>
            <color indexed="81"/>
            <rFont val="Tahoma"/>
            <family val="2"/>
          </rPr>
          <t>Miller Robinson, Caroline E:</t>
        </r>
        <r>
          <rPr>
            <sz val="9"/>
            <color indexed="81"/>
            <rFont val="Tahoma"/>
            <family val="2"/>
          </rPr>
          <t xml:space="preserve">
This percentage depends on the negotiated rate at your institution.</t>
        </r>
      </text>
    </comment>
  </commentList>
</comments>
</file>

<file path=xl/comments2.xml><?xml version="1.0" encoding="utf-8"?>
<comments xmlns="http://schemas.openxmlformats.org/spreadsheetml/2006/main">
  <authors>
    <author>Miller Robinson, Caroline E</author>
  </authors>
  <commentList>
    <comment ref="C42" authorId="0">
      <text>
        <r>
          <rPr>
            <b/>
            <sz val="9"/>
            <color indexed="81"/>
            <rFont val="Tahoma"/>
            <family val="2"/>
          </rPr>
          <t>Miller Robinson, Caroline E:</t>
        </r>
        <r>
          <rPr>
            <sz val="9"/>
            <color indexed="81"/>
            <rFont val="Tahoma"/>
            <family val="2"/>
          </rPr>
          <t xml:space="preserve">
This percentage depends on the negotiated rate at your institution.</t>
        </r>
      </text>
    </comment>
    <comment ref="H42" authorId="0">
      <text>
        <r>
          <rPr>
            <b/>
            <sz val="9"/>
            <color indexed="81"/>
            <rFont val="Tahoma"/>
            <family val="2"/>
          </rPr>
          <t>Miller Robinson, Caroline E:</t>
        </r>
        <r>
          <rPr>
            <sz val="9"/>
            <color indexed="81"/>
            <rFont val="Tahoma"/>
            <family val="2"/>
          </rPr>
          <t xml:space="preserve">
This percentage depends on the negotiated rate at your institution.</t>
        </r>
      </text>
    </comment>
  </commentList>
</comments>
</file>

<file path=xl/comments3.xml><?xml version="1.0" encoding="utf-8"?>
<comments xmlns="http://schemas.openxmlformats.org/spreadsheetml/2006/main">
  <authors>
    <author>Miller Robinson, Caroline E</author>
  </authors>
  <commentList>
    <comment ref="D9" authorId="0">
      <text>
        <r>
          <rPr>
            <b/>
            <sz val="9"/>
            <color indexed="81"/>
            <rFont val="Tahoma"/>
            <family val="2"/>
          </rPr>
          <t>Miller Robinson, Caroline E:</t>
        </r>
        <r>
          <rPr>
            <sz val="9"/>
            <color indexed="81"/>
            <rFont val="Tahoma"/>
            <family val="2"/>
          </rPr>
          <t xml:space="preserve">
1 semester</t>
        </r>
      </text>
    </comment>
    <comment ref="D11" authorId="0">
      <text>
        <r>
          <rPr>
            <b/>
            <sz val="9"/>
            <color indexed="81"/>
            <rFont val="Tahoma"/>
            <family val="2"/>
          </rPr>
          <t>Miller Robinson, Caroline E:</t>
        </r>
        <r>
          <rPr>
            <sz val="9"/>
            <color indexed="81"/>
            <rFont val="Tahoma"/>
            <family val="2"/>
          </rPr>
          <t xml:space="preserve">
one semester
</t>
        </r>
      </text>
    </comment>
  </commentList>
</comments>
</file>

<file path=xl/sharedStrings.xml><?xml version="1.0" encoding="utf-8"?>
<sst xmlns="http://schemas.openxmlformats.org/spreadsheetml/2006/main" count="193" uniqueCount="74">
  <si>
    <t xml:space="preserve">           DETAILED BUDGET FOR NEXT BUDGET PERIOD        </t>
  </si>
  <si>
    <t>FROM</t>
  </si>
  <si>
    <t>THROUGH</t>
  </si>
  <si>
    <t>GRANT NUMBER</t>
  </si>
  <si>
    <t>List PERSONNEL (Applicant organization only)
Use Cal, Acad, or Summer Months Devoted to Project
Enter Dollar Amounts Requested (omit cents) for Salary Requested and Fringe Benefits</t>
  </si>
  <si>
    <t>NAME</t>
  </si>
  <si>
    <t>ROLE ON PROJECT</t>
  </si>
  <si>
    <t>Calendar months</t>
  </si>
  <si>
    <t>Acad Mnths</t>
  </si>
  <si>
    <t>Summer Months</t>
  </si>
  <si>
    <t>BASE SALARY</t>
  </si>
  <si>
    <t>SALARY   REQUESTED</t>
  </si>
  <si>
    <t>FRINGE    BENEFITS</t>
  </si>
  <si>
    <t xml:space="preserve">                                                                                                                                                              TOTALS</t>
  </si>
  <si>
    <t>Project Leader</t>
  </si>
  <si>
    <t>TBN</t>
  </si>
  <si>
    <t>Undergraduate Student</t>
  </si>
  <si>
    <r>
      <t xml:space="preserve">                                                      </t>
    </r>
    <r>
      <rPr>
        <b/>
        <sz val="10"/>
        <rFont val="Segoe UI"/>
        <family val="2"/>
      </rPr>
      <t xml:space="preserve"> SUBTOTALS</t>
    </r>
  </si>
  <si>
    <t>CONSULTANT COSTS</t>
  </si>
  <si>
    <t>EQUIPMENT (Itemize)</t>
  </si>
  <si>
    <t>SUPPLIES (Itemize by category)</t>
  </si>
  <si>
    <t>Consumables</t>
  </si>
  <si>
    <t>TRAVEL</t>
  </si>
  <si>
    <t>INPATIENT CARE COSTS</t>
  </si>
  <si>
    <t>OUTPATIENT CARE COSTS</t>
  </si>
  <si>
    <t>ALTERATIONS AND RENOVATIONS (Itemize by category)</t>
  </si>
  <si>
    <t>OTHER EXPENSES (Itemize by category)</t>
  </si>
  <si>
    <t>Publication costs</t>
  </si>
  <si>
    <t>Equipment maintenance</t>
  </si>
  <si>
    <t>SUBTOTAL DIRECT COSTS FOR NEXT BUDGET PERIOD</t>
  </si>
  <si>
    <t>CONSORTIUM/CONTRACTUAL COSTS</t>
  </si>
  <si>
    <t>DIRECT COSTS</t>
  </si>
  <si>
    <t xml:space="preserve">FACILITIES AND ADMINISTRATIVE COSTS - </t>
  </si>
  <si>
    <t>salaries only</t>
  </si>
  <si>
    <t>TOTAL DIRECT COSTS FOR NEXT BUDGET PERIOD (Item 8a, Face Page)</t>
  </si>
  <si>
    <t xml:space="preserve">DIRECT COSTS ONLY  - Consortium Agmt     </t>
  </si>
  <si>
    <t xml:space="preserve">PL &amp; Students to a national conference </t>
  </si>
  <si>
    <t>PL &amp; Students  annual IDeA meeting</t>
  </si>
  <si>
    <t>BUDGET FOR ENTIRE PROPOSED PROJECT PERIOD</t>
  </si>
  <si>
    <r>
      <t>DIRECT</t>
    </r>
    <r>
      <rPr>
        <sz val="10"/>
        <rFont val="Arial"/>
        <family val="2"/>
      </rPr>
      <t xml:space="preserve"> </t>
    </r>
    <r>
      <rPr>
        <b/>
        <sz val="11"/>
        <rFont val="Arial"/>
        <family val="2"/>
      </rPr>
      <t>COSTS</t>
    </r>
    <r>
      <rPr>
        <sz val="10"/>
        <rFont val="Arial"/>
        <family val="2"/>
      </rPr>
      <t xml:space="preserve"> </t>
    </r>
    <r>
      <rPr>
        <b/>
        <sz val="11"/>
        <rFont val="Arial"/>
        <family val="2"/>
      </rPr>
      <t>ONLY - UCA (KELLEY)</t>
    </r>
  </si>
  <si>
    <t>BUDGET CATEGORY</t>
  </si>
  <si>
    <t>INITIAL BUDGET</t>
  </si>
  <si>
    <t>ADDITIONAL YEARS OF SUPPORT REQUESTED</t>
  </si>
  <si>
    <t>TOTALS</t>
  </si>
  <si>
    <t>PERIOD</t>
  </si>
  <si>
    <t>(from Form Page 4)</t>
  </si>
  <si>
    <t>2nd</t>
  </si>
  <si>
    <t>3rd</t>
  </si>
  <si>
    <t>4th</t>
  </si>
  <si>
    <t>5th</t>
  </si>
  <si>
    <r>
      <t xml:space="preserve">PERSONNEL:  </t>
    </r>
    <r>
      <rPr>
        <i/>
        <sz val="8"/>
        <rFont val="Arial"/>
        <family val="2"/>
      </rPr>
      <t>Salary and fringe benefits. Applicant organization only</t>
    </r>
    <r>
      <rPr>
        <sz val="8"/>
        <rFont val="Arial"/>
        <family val="2"/>
      </rPr>
      <t>.</t>
    </r>
  </si>
  <si>
    <t>EQUIPMENT</t>
  </si>
  <si>
    <t>     </t>
  </si>
  <si>
    <t>SUPPLIES</t>
  </si>
  <si>
    <t>PATIENT CARE COSTS</t>
  </si>
  <si>
    <t>INPATIENT</t>
  </si>
  <si>
    <t>OUTPATIENT</t>
  </si>
  <si>
    <r>
      <t>ALTERATIONS</t>
    </r>
    <r>
      <rPr>
        <sz val="7.5"/>
        <rFont val="Arial"/>
        <family val="2"/>
      </rPr>
      <t xml:space="preserve"> </t>
    </r>
    <r>
      <rPr>
        <sz val="8"/>
        <rFont val="Arial"/>
        <family val="2"/>
      </rPr>
      <t>AND RENOVATIONS</t>
    </r>
  </si>
  <si>
    <r>
      <t>OTHER</t>
    </r>
    <r>
      <rPr>
        <sz val="7.5"/>
        <rFont val="Arial"/>
        <family val="2"/>
      </rPr>
      <t xml:space="preserve"> </t>
    </r>
    <r>
      <rPr>
        <sz val="8"/>
        <rFont val="Arial"/>
        <family val="2"/>
      </rPr>
      <t>EXPENSES</t>
    </r>
  </si>
  <si>
    <t>CONSORTIUM/
CONTRACTUAL
COSTS</t>
  </si>
  <si>
    <t>DIRECT</t>
  </si>
  <si>
    <r>
      <t>SUBTOTAL</t>
    </r>
    <r>
      <rPr>
        <b/>
        <sz val="7.5"/>
        <rFont val="Arial"/>
        <family val="2"/>
      </rPr>
      <t xml:space="preserve"> </t>
    </r>
    <r>
      <rPr>
        <b/>
        <sz val="9"/>
        <rFont val="Arial"/>
        <family val="2"/>
      </rPr>
      <t>DIRECT</t>
    </r>
    <r>
      <rPr>
        <b/>
        <sz val="7.5"/>
        <rFont val="Arial"/>
        <family val="2"/>
      </rPr>
      <t xml:space="preserve"> </t>
    </r>
    <r>
      <rPr>
        <b/>
        <sz val="9"/>
        <rFont val="Arial"/>
        <family val="2"/>
      </rPr>
      <t xml:space="preserve">COSTS </t>
    </r>
    <r>
      <rPr>
        <i/>
        <sz val="9"/>
        <rFont val="Arial"/>
        <family val="2"/>
      </rPr>
      <t>(Sum = Item 8a, Face Page)</t>
    </r>
  </si>
  <si>
    <t>F&amp;A</t>
  </si>
  <si>
    <t>TOTAL DIRECT COSTS FOR ENTIRE PROPOSED PROJECT PERIOD (INCLUDES F&amp;A)</t>
  </si>
  <si>
    <t>TOTAL DIRECT COSTS FOR ENTIRE PROPOSED PROJECT PERIOD</t>
  </si>
  <si>
    <t>Justification:</t>
  </si>
  <si>
    <t>2nd piece of equipment - please note exactly what you intend to purchase</t>
  </si>
  <si>
    <t>Equipment - list what you intend to purchase</t>
  </si>
  <si>
    <t>Supply category 1</t>
  </si>
  <si>
    <t>Supply category 2</t>
  </si>
  <si>
    <t>Supply category 3</t>
  </si>
  <si>
    <r>
      <t xml:space="preserve">                                                      </t>
    </r>
    <r>
      <rPr>
        <b/>
        <sz val="10"/>
        <rFont val="Arial"/>
        <family val="2"/>
      </rPr>
      <t xml:space="preserve"> SUBTOTALS</t>
    </r>
  </si>
  <si>
    <t>TBN 1</t>
  </si>
  <si>
    <t>TBN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</si>
</sst>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mm/dd/yy;@"/>
    <numFmt numFmtId="165" formatCode="0.0"/>
    <numFmt numFmtId="166" formatCode="&quot;$&quot;#,##0;\-&quot;$&quot;#,##0"/>
    <numFmt numFmtId="167" formatCode="&quot;$&quot;#,##0"/>
    <numFmt numFmtId="168" formatCode="&quot;$&quot;#,##0.00;\-&quot;$&quot;#,##0.00"/>
    <numFmt numFmtId="169" formatCode="&quot;$&quot;#,##0.00;[Red]\-&quot;$&quot;#,##0.00"/>
    <numFmt numFmtId="170" formatCode="&quot;$&quot;#,##0;[Red]\-&quot;$&quot;#,##0"/>
    <numFmt numFmtId="171" formatCode="0.0%"/>
  </numFmts>
  <fonts count="45">
    <font>
      <sz val="9"/>
      <name val="Geneva"/>
    </font>
    <font>
      <sz val="9"/>
      <name val="Geneva"/>
    </font>
    <font>
      <sz val="9"/>
      <name val="Segoe UI"/>
      <family val="2"/>
    </font>
    <font>
      <b/>
      <sz val="10"/>
      <name val="Segoe UI"/>
      <family val="2"/>
    </font>
    <font>
      <sz val="10"/>
      <name val="Segoe UI"/>
      <family val="2"/>
    </font>
    <font>
      <sz val="10"/>
      <name val="Geneva"/>
      <family val="2"/>
    </font>
    <font>
      <sz val="11"/>
      <name val="Segoe UI"/>
      <family val="2"/>
    </font>
    <font>
      <sz val="8"/>
      <name val="Segoe UI"/>
      <family val="2"/>
    </font>
    <font>
      <sz val="9"/>
      <name val="Geneva"/>
      <family val="2"/>
    </font>
    <font>
      <b/>
      <sz val="11"/>
      <name val="Segoe UI"/>
      <family val="2"/>
    </font>
    <font>
      <b/>
      <sz val="12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Geneva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sz val="7.5"/>
      <name val="Arial"/>
      <family val="2"/>
    </font>
    <font>
      <b/>
      <sz val="9"/>
      <name val="Arial"/>
      <family val="2"/>
    </font>
    <font>
      <b/>
      <sz val="7.5"/>
      <name val="Arial"/>
      <family val="2"/>
    </font>
    <font>
      <i/>
      <sz val="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71">
    <xf numFmtId="0" fontId="0" fillId="0" borderId="0" applyProtection="0"/>
    <xf numFmtId="4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8" fillId="0" borderId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20" borderId="0" applyNumberFormat="0" applyBorder="0" applyAlignment="0" applyProtection="0"/>
    <xf numFmtId="0" fontId="13" fillId="4" borderId="0" applyNumberFormat="0" applyBorder="0" applyAlignment="0" applyProtection="0"/>
    <xf numFmtId="0" fontId="14" fillId="21" borderId="18" applyNumberFormat="0" applyAlignment="0" applyProtection="0"/>
    <xf numFmtId="0" fontId="14" fillId="21" borderId="18" applyNumberFormat="0" applyAlignment="0" applyProtection="0"/>
    <xf numFmtId="0" fontId="14" fillId="21" borderId="18" applyNumberFormat="0" applyAlignment="0" applyProtection="0"/>
    <xf numFmtId="0" fontId="14" fillId="21" borderId="18" applyNumberFormat="0" applyAlignment="0" applyProtection="0"/>
    <xf numFmtId="0" fontId="15" fillId="22" borderId="19" applyNumberFormat="0" applyAlignment="0" applyProtection="0"/>
    <xf numFmtId="4" fontId="16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5" borderId="0" applyNumberFormat="0" applyBorder="0" applyAlignment="0" applyProtection="0"/>
    <xf numFmtId="0" fontId="19" fillId="0" borderId="20" applyNumberFormat="0" applyFill="0" applyAlignment="0" applyProtection="0"/>
    <xf numFmtId="0" fontId="20" fillId="0" borderId="21" applyNumberFormat="0" applyFill="0" applyAlignment="0" applyProtection="0"/>
    <xf numFmtId="0" fontId="21" fillId="0" borderId="22" applyNumberFormat="0" applyFill="0" applyAlignment="0" applyProtection="0"/>
    <xf numFmtId="0" fontId="21" fillId="0" borderId="0" applyNumberFormat="0" applyFill="0" applyBorder="0" applyAlignment="0" applyProtection="0"/>
    <xf numFmtId="0" fontId="22" fillId="8" borderId="18" applyNumberFormat="0" applyAlignment="0" applyProtection="0"/>
    <xf numFmtId="0" fontId="22" fillId="8" borderId="18" applyNumberFormat="0" applyAlignment="0" applyProtection="0"/>
    <xf numFmtId="0" fontId="22" fillId="8" borderId="18" applyNumberFormat="0" applyAlignment="0" applyProtection="0"/>
    <xf numFmtId="0" fontId="22" fillId="8" borderId="18" applyNumberFormat="0" applyAlignment="0" applyProtection="0"/>
    <xf numFmtId="0" fontId="23" fillId="0" borderId="23" applyNumberFormat="0" applyFill="0" applyAlignment="0" applyProtection="0"/>
    <xf numFmtId="0" fontId="24" fillId="23" borderId="0" applyNumberFormat="0" applyBorder="0" applyAlignment="0" applyProtection="0"/>
    <xf numFmtId="0" fontId="8" fillId="0" borderId="0" applyProtection="0"/>
    <xf numFmtId="0" fontId="1" fillId="0" borderId="0" applyProtection="0"/>
    <xf numFmtId="0" fontId="8" fillId="24" borderId="24" applyNumberFormat="0" applyFont="0" applyAlignment="0" applyProtection="0"/>
    <xf numFmtId="0" fontId="8" fillId="24" borderId="24" applyNumberFormat="0" applyFont="0" applyAlignment="0" applyProtection="0"/>
    <xf numFmtId="0" fontId="8" fillId="24" borderId="24" applyNumberFormat="0" applyFont="0" applyAlignment="0" applyProtection="0"/>
    <xf numFmtId="0" fontId="8" fillId="24" borderId="24" applyNumberFormat="0" applyFont="0" applyAlignment="0" applyProtection="0"/>
    <xf numFmtId="0" fontId="1" fillId="24" borderId="24" applyNumberFormat="0" applyFont="0" applyAlignment="0" applyProtection="0"/>
    <xf numFmtId="0" fontId="26" fillId="21" borderId="25" applyNumberFormat="0" applyAlignment="0" applyProtection="0"/>
    <xf numFmtId="0" fontId="26" fillId="21" borderId="25" applyNumberFormat="0" applyAlignment="0" applyProtection="0"/>
    <xf numFmtId="0" fontId="26" fillId="21" borderId="25" applyNumberFormat="0" applyAlignment="0" applyProtection="0"/>
    <xf numFmtId="0" fontId="26" fillId="21" borderId="25" applyNumberFormat="0" applyAlignment="0" applyProtection="0"/>
    <xf numFmtId="0" fontId="26" fillId="21" borderId="25" applyNumberFormat="0" applyAlignment="0" applyProtection="0"/>
    <xf numFmtId="9" fontId="1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6" applyNumberFormat="0" applyFill="0" applyAlignment="0" applyProtection="0"/>
    <xf numFmtId="0" fontId="28" fillId="0" borderId="26" applyNumberFormat="0" applyFill="0" applyAlignment="0" applyProtection="0"/>
    <xf numFmtId="0" fontId="28" fillId="0" borderId="26" applyNumberFormat="0" applyFill="0" applyAlignment="0" applyProtection="0"/>
    <xf numFmtId="0" fontId="28" fillId="0" borderId="26" applyNumberFormat="0" applyFill="0" applyAlignment="0" applyProtection="0"/>
    <xf numFmtId="0" fontId="28" fillId="0" borderId="26" applyNumberFormat="0" applyFill="0" applyAlignment="0" applyProtection="0"/>
    <xf numFmtId="0" fontId="29" fillId="0" borderId="0" applyNumberFormat="0" applyFill="0" applyBorder="0" applyAlignment="0" applyProtection="0"/>
  </cellStyleXfs>
  <cellXfs count="219">
    <xf numFmtId="0" fontId="0" fillId="0" borderId="0" xfId="0"/>
    <xf numFmtId="0" fontId="2" fillId="0" borderId="1" xfId="0" applyFont="1" applyBorder="1"/>
    <xf numFmtId="0" fontId="2" fillId="0" borderId="1" xfId="0" applyFont="1" applyFill="1" applyBorder="1"/>
    <xf numFmtId="0" fontId="2" fillId="0" borderId="0" xfId="0" applyFont="1" applyFill="1" applyBorder="1"/>
    <xf numFmtId="0" fontId="2" fillId="0" borderId="0" xfId="0" applyFont="1" applyFill="1"/>
    <xf numFmtId="0" fontId="2" fillId="0" borderId="0" xfId="0" applyFont="1"/>
    <xf numFmtId="0" fontId="2" fillId="0" borderId="0" xfId="0" applyFont="1" applyBorder="1"/>
    <xf numFmtId="0" fontId="4" fillId="0" borderId="0" xfId="0" applyFont="1" applyBorder="1" applyAlignment="1">
      <alignment horizontal="right" vertical="center"/>
    </xf>
    <xf numFmtId="0" fontId="6" fillId="0" borderId="0" xfId="0" applyFont="1" applyBorder="1"/>
    <xf numFmtId="0" fontId="2" fillId="0" borderId="0" xfId="0" applyFont="1" applyBorder="1" applyAlignment="1"/>
    <xf numFmtId="0" fontId="7" fillId="0" borderId="0" xfId="0" applyFont="1" applyBorder="1" applyAlignment="1">
      <alignment horizontal="center" vertical="center" wrapText="1"/>
    </xf>
    <xf numFmtId="166" fontId="6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 horizontal="right"/>
    </xf>
    <xf numFmtId="9" fontId="2" fillId="0" borderId="0" xfId="0" applyNumberFormat="1" applyFont="1"/>
    <xf numFmtId="165" fontId="2" fillId="0" borderId="0" xfId="0" applyNumberFormat="1" applyFont="1"/>
    <xf numFmtId="166" fontId="6" fillId="0" borderId="0" xfId="0" applyNumberFormat="1" applyFont="1" applyFill="1" applyBorder="1"/>
    <xf numFmtId="166" fontId="9" fillId="0" borderId="0" xfId="0" applyNumberFormat="1" applyFont="1" applyFill="1" applyBorder="1"/>
    <xf numFmtId="4" fontId="2" fillId="0" borderId="0" xfId="1" applyFont="1" applyFill="1"/>
    <xf numFmtId="4" fontId="2" fillId="0" borderId="0" xfId="1" applyFont="1"/>
    <xf numFmtId="166" fontId="10" fillId="0" borderId="0" xfId="0" applyNumberFormat="1" applyFont="1" applyFill="1" applyBorder="1" applyAlignment="1">
      <alignment horizontal="right" vertical="center"/>
    </xf>
    <xf numFmtId="44" fontId="2" fillId="0" borderId="0" xfId="0" applyNumberFormat="1" applyFont="1" applyFill="1" applyBorder="1"/>
    <xf numFmtId="42" fontId="2" fillId="0" borderId="0" xfId="0" applyNumberFormat="1" applyFont="1" applyBorder="1" applyAlignment="1">
      <alignment horizontal="right"/>
    </xf>
    <xf numFmtId="44" fontId="2" fillId="0" borderId="0" xfId="1" applyNumberFormat="1" applyFont="1" applyFill="1" applyBorder="1"/>
    <xf numFmtId="44" fontId="2" fillId="0" borderId="0" xfId="0" applyNumberFormat="1" applyFont="1" applyFill="1" applyBorder="1" applyAlignment="1">
      <alignment horizontal="right"/>
    </xf>
    <xf numFmtId="44" fontId="2" fillId="0" borderId="0" xfId="0" applyNumberFormat="1" applyFont="1" applyFill="1"/>
    <xf numFmtId="0" fontId="31" fillId="0" borderId="0" xfId="0" applyFont="1" applyBorder="1" applyAlignment="1">
      <alignment horizontal="center" wrapText="1"/>
    </xf>
    <xf numFmtId="0" fontId="32" fillId="0" borderId="27" xfId="0" applyFont="1" applyBorder="1" applyAlignment="1">
      <alignment horizontal="center" wrapText="1"/>
    </xf>
    <xf numFmtId="0" fontId="31" fillId="0" borderId="28" xfId="0" applyFont="1" applyBorder="1" applyAlignment="1">
      <alignment horizontal="center" wrapText="1"/>
    </xf>
    <xf numFmtId="0" fontId="31" fillId="0" borderId="12" xfId="0" applyFont="1" applyBorder="1" applyAlignment="1">
      <alignment horizontal="center" wrapText="1"/>
    </xf>
    <xf numFmtId="0" fontId="31" fillId="0" borderId="11" xfId="0" applyFont="1" applyBorder="1" applyAlignment="1">
      <alignment horizontal="center" wrapText="1"/>
    </xf>
    <xf numFmtId="42" fontId="33" fillId="0" borderId="10" xfId="2" applyNumberFormat="1" applyFont="1" applyBorder="1" applyAlignment="1">
      <alignment horizontal="right" vertical="center" wrapText="1"/>
    </xf>
    <xf numFmtId="42" fontId="33" fillId="0" borderId="11" xfId="2" applyNumberFormat="1" applyFont="1" applyBorder="1" applyAlignment="1">
      <alignment horizontal="right" vertical="center" wrapText="1"/>
    </xf>
    <xf numFmtId="42" fontId="33" fillId="25" borderId="10" xfId="2" applyNumberFormat="1" applyFont="1" applyFill="1" applyBorder="1" applyAlignment="1">
      <alignment horizontal="right" vertical="center" wrapText="1"/>
    </xf>
    <xf numFmtId="42" fontId="33" fillId="25" borderId="11" xfId="2" applyNumberFormat="1" applyFont="1" applyFill="1" applyBorder="1" applyAlignment="1">
      <alignment horizontal="right" vertical="center" wrapText="1"/>
    </xf>
    <xf numFmtId="42" fontId="33" fillId="25" borderId="12" xfId="2" applyNumberFormat="1" applyFont="1" applyFill="1" applyBorder="1" applyAlignment="1">
      <alignment horizontal="right" vertical="center" wrapText="1"/>
    </xf>
    <xf numFmtId="42" fontId="33" fillId="25" borderId="3" xfId="2" applyNumberFormat="1" applyFont="1" applyFill="1" applyBorder="1" applyAlignment="1">
      <alignment horizontal="right" vertical="center" wrapText="1"/>
    </xf>
    <xf numFmtId="42" fontId="33" fillId="25" borderId="4" xfId="2" applyNumberFormat="1" applyFont="1" applyFill="1" applyBorder="1" applyAlignment="1">
      <alignment horizontal="right" vertical="center" wrapText="1"/>
    </xf>
    <xf numFmtId="42" fontId="33" fillId="25" borderId="5" xfId="2" applyNumberFormat="1" applyFont="1" applyFill="1" applyBorder="1" applyAlignment="1">
      <alignment horizontal="right" vertical="center" wrapText="1"/>
    </xf>
    <xf numFmtId="42" fontId="33" fillId="0" borderId="12" xfId="2" applyNumberFormat="1" applyFont="1" applyBorder="1" applyAlignment="1">
      <alignment horizontal="right" vertical="center" wrapText="1"/>
    </xf>
    <xf numFmtId="0" fontId="31" fillId="0" borderId="11" xfId="0" applyFont="1" applyBorder="1" applyAlignment="1">
      <alignment horizontal="left" vertical="center" wrapText="1"/>
    </xf>
    <xf numFmtId="42" fontId="0" fillId="25" borderId="0" xfId="0" applyNumberFormat="1" applyFill="1" applyAlignment="1">
      <alignment horizontal="right"/>
    </xf>
    <xf numFmtId="42" fontId="33" fillId="0" borderId="3" xfId="2" applyNumberFormat="1" applyFont="1" applyBorder="1" applyAlignment="1">
      <alignment horizontal="right" vertical="center" wrapText="1"/>
    </xf>
    <xf numFmtId="42" fontId="33" fillId="0" borderId="4" xfId="2" applyNumberFormat="1" applyFont="1" applyBorder="1" applyAlignment="1">
      <alignment horizontal="right" vertical="center" wrapText="1"/>
    </xf>
    <xf numFmtId="42" fontId="33" fillId="0" borderId="5" xfId="2" applyNumberFormat="1" applyFont="1" applyBorder="1" applyAlignment="1">
      <alignment horizontal="right" vertical="center" wrapText="1"/>
    </xf>
    <xf numFmtId="42" fontId="0" fillId="0" borderId="0" xfId="0" applyNumberFormat="1"/>
    <xf numFmtId="3" fontId="33" fillId="0" borderId="27" xfId="0" applyNumberFormat="1" applyFont="1" applyBorder="1" applyAlignment="1">
      <alignment horizontal="right" vertical="center" wrapText="1" indent="1"/>
    </xf>
    <xf numFmtId="3" fontId="0" fillId="0" borderId="0" xfId="0" applyNumberFormat="1" applyFill="1" applyBorder="1"/>
    <xf numFmtId="44" fontId="8" fillId="0" borderId="0" xfId="4" applyNumberFormat="1" applyFont="1" applyFill="1" applyBorder="1"/>
    <xf numFmtId="0" fontId="40" fillId="0" borderId="1" xfId="0" applyFont="1" applyBorder="1"/>
    <xf numFmtId="0" fontId="40" fillId="0" borderId="1" xfId="0" applyFont="1" applyFill="1" applyBorder="1"/>
    <xf numFmtId="0" fontId="40" fillId="0" borderId="0" xfId="0" applyFont="1" applyFill="1" applyBorder="1"/>
    <xf numFmtId="0" fontId="40" fillId="0" borderId="0" xfId="0" applyFont="1" applyFill="1"/>
    <xf numFmtId="0" fontId="40" fillId="0" borderId="0" xfId="0" applyFont="1"/>
    <xf numFmtId="0" fontId="40" fillId="0" borderId="0" xfId="0" applyFont="1" applyBorder="1"/>
    <xf numFmtId="0" fontId="25" fillId="0" borderId="4" xfId="0" applyFont="1" applyBorder="1" applyAlignment="1">
      <alignment vertical="center"/>
    </xf>
    <xf numFmtId="0" fontId="25" fillId="0" borderId="5" xfId="0" applyFont="1" applyBorder="1" applyAlignment="1">
      <alignment horizontal="right" vertical="center"/>
    </xf>
    <xf numFmtId="0" fontId="25" fillId="0" borderId="0" xfId="0" applyFont="1" applyBorder="1" applyAlignment="1">
      <alignment horizontal="right" vertical="center"/>
    </xf>
    <xf numFmtId="164" fontId="33" fillId="0" borderId="7" xfId="0" applyNumberFormat="1" applyFont="1" applyBorder="1"/>
    <xf numFmtId="164" fontId="33" fillId="0" borderId="6" xfId="0" applyNumberFormat="1" applyFont="1" applyBorder="1" applyAlignment="1">
      <alignment horizontal="right"/>
    </xf>
    <xf numFmtId="0" fontId="33" fillId="0" borderId="0" xfId="0" applyFont="1" applyBorder="1"/>
    <xf numFmtId="0" fontId="40" fillId="0" borderId="0" xfId="0" applyFont="1" applyBorder="1" applyAlignment="1"/>
    <xf numFmtId="0" fontId="31" fillId="0" borderId="6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31" fillId="0" borderId="7" xfId="0" applyFont="1" applyBorder="1" applyAlignment="1">
      <alignment horizontal="center" vertical="center" wrapText="1"/>
    </xf>
    <xf numFmtId="0" fontId="31" fillId="0" borderId="8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6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3" fillId="0" borderId="6" xfId="0" applyFont="1" applyFill="1" applyBorder="1" applyAlignment="1">
      <alignment horizontal="left"/>
    </xf>
    <xf numFmtId="0" fontId="42" fillId="0" borderId="6" xfId="0" applyFont="1" applyBorder="1" applyAlignment="1">
      <alignment wrapText="1"/>
    </xf>
    <xf numFmtId="0" fontId="33" fillId="0" borderId="6" xfId="0" applyFont="1" applyBorder="1" applyAlignment="1">
      <alignment horizontal="center" wrapText="1"/>
    </xf>
    <xf numFmtId="3" fontId="33" fillId="0" borderId="6" xfId="1" applyNumberFormat="1" applyFont="1" applyBorder="1" applyAlignment="1">
      <alignment horizontal="right"/>
    </xf>
    <xf numFmtId="166" fontId="33" fillId="0" borderId="6" xfId="0" applyNumberFormat="1" applyFont="1" applyBorder="1" applyAlignment="1">
      <alignment horizontal="right"/>
    </xf>
    <xf numFmtId="166" fontId="33" fillId="0" borderId="6" xfId="0" applyNumberFormat="1" applyFont="1" applyFill="1" applyBorder="1" applyAlignment="1">
      <alignment horizontal="right"/>
    </xf>
    <xf numFmtId="166" fontId="33" fillId="0" borderId="0" xfId="0" applyNumberFormat="1" applyFont="1" applyFill="1" applyBorder="1" applyAlignment="1">
      <alignment horizontal="right"/>
    </xf>
    <xf numFmtId="9" fontId="40" fillId="0" borderId="0" xfId="0" applyNumberFormat="1" applyFont="1"/>
    <xf numFmtId="0" fontId="42" fillId="0" borderId="6" xfId="0" applyFont="1" applyBorder="1" applyAlignment="1">
      <alignment horizontal="left" wrapText="1"/>
    </xf>
    <xf numFmtId="0" fontId="40" fillId="0" borderId="12" xfId="0" applyFont="1" applyBorder="1"/>
    <xf numFmtId="4" fontId="33" fillId="0" borderId="0" xfId="1" applyFont="1" applyFill="1" applyBorder="1" applyAlignment="1">
      <alignment horizontal="right"/>
    </xf>
    <xf numFmtId="0" fontId="40" fillId="0" borderId="0" xfId="0" applyFont="1" applyAlignment="1">
      <alignment horizontal="right"/>
    </xf>
    <xf numFmtId="0" fontId="33" fillId="0" borderId="6" xfId="0" applyFont="1" applyBorder="1" applyAlignment="1">
      <alignment horizontal="left"/>
    </xf>
    <xf numFmtId="0" fontId="42" fillId="0" borderId="11" xfId="0" applyFont="1" applyBorder="1"/>
    <xf numFmtId="0" fontId="31" fillId="0" borderId="6" xfId="0" applyFont="1" applyBorder="1" applyAlignment="1">
      <alignment wrapText="1"/>
    </xf>
    <xf numFmtId="0" fontId="43" fillId="0" borderId="6" xfId="4" applyFont="1" applyFill="1" applyBorder="1" applyAlignment="1">
      <alignment horizontal="center"/>
    </xf>
    <xf numFmtId="166" fontId="33" fillId="0" borderId="13" xfId="0" applyNumberFormat="1" applyFont="1" applyBorder="1" applyAlignment="1">
      <alignment horizontal="right"/>
    </xf>
    <xf numFmtId="166" fontId="33" fillId="0" borderId="13" xfId="0" applyNumberFormat="1" applyFont="1" applyFill="1" applyBorder="1" applyAlignment="1">
      <alignment horizontal="right"/>
    </xf>
    <xf numFmtId="165" fontId="40" fillId="0" borderId="0" xfId="0" applyNumberFormat="1" applyFont="1"/>
    <xf numFmtId="166" fontId="33" fillId="0" borderId="15" xfId="0" applyNumberFormat="1" applyFont="1" applyBorder="1" applyAlignment="1">
      <alignment horizontal="right"/>
    </xf>
    <xf numFmtId="166" fontId="33" fillId="0" borderId="15" xfId="0" applyNumberFormat="1" applyFont="1" applyFill="1" applyBorder="1" applyAlignment="1">
      <alignment horizontal="right"/>
    </xf>
    <xf numFmtId="0" fontId="31" fillId="0" borderId="0" xfId="0" applyFont="1" applyBorder="1"/>
    <xf numFmtId="0" fontId="40" fillId="0" borderId="16" xfId="0" applyFont="1" applyFill="1" applyBorder="1"/>
    <xf numFmtId="0" fontId="33" fillId="0" borderId="1" xfId="0" applyFont="1" applyBorder="1"/>
    <xf numFmtId="166" fontId="33" fillId="0" borderId="1" xfId="0" applyNumberFormat="1" applyFont="1" applyBorder="1"/>
    <xf numFmtId="166" fontId="33" fillId="0" borderId="7" xfId="0" applyNumberFormat="1" applyFont="1" applyFill="1" applyBorder="1"/>
    <xf numFmtId="166" fontId="33" fillId="0" borderId="0" xfId="0" applyNumberFormat="1" applyFont="1" applyFill="1" applyBorder="1"/>
    <xf numFmtId="166" fontId="31" fillId="0" borderId="0" xfId="0" applyNumberFormat="1" applyFont="1" applyBorder="1"/>
    <xf numFmtId="166" fontId="31" fillId="0" borderId="0" xfId="0" applyNumberFormat="1" applyFont="1" applyFill="1" applyBorder="1"/>
    <xf numFmtId="166" fontId="40" fillId="0" borderId="0" xfId="0" applyNumberFormat="1" applyFont="1" applyBorder="1"/>
    <xf numFmtId="167" fontId="31" fillId="0" borderId="0" xfId="0" applyNumberFormat="1" applyFont="1" applyBorder="1"/>
    <xf numFmtId="167" fontId="31" fillId="0" borderId="0" xfId="0" applyNumberFormat="1" applyFont="1" applyBorder="1" applyAlignment="1">
      <alignment horizontal="left"/>
    </xf>
    <xf numFmtId="0" fontId="31" fillId="0" borderId="1" xfId="0" applyFont="1" applyBorder="1"/>
    <xf numFmtId="166" fontId="31" fillId="0" borderId="1" xfId="0" applyNumberFormat="1" applyFont="1" applyFill="1" applyBorder="1"/>
    <xf numFmtId="0" fontId="31" fillId="0" borderId="1" xfId="0" applyFont="1" applyFill="1" applyBorder="1"/>
    <xf numFmtId="0" fontId="31" fillId="0" borderId="0" xfId="0" applyFont="1" applyBorder="1" applyAlignment="1"/>
    <xf numFmtId="167" fontId="31" fillId="0" borderId="0" xfId="0" applyNumberFormat="1" applyFont="1" applyFill="1" applyBorder="1"/>
    <xf numFmtId="167" fontId="40" fillId="0" borderId="0" xfId="0" applyNumberFormat="1" applyFont="1" applyBorder="1"/>
    <xf numFmtId="168" fontId="31" fillId="0" borderId="0" xfId="0" applyNumberFormat="1" applyFont="1" applyBorder="1"/>
    <xf numFmtId="170" fontId="31" fillId="0" borderId="0" xfId="2" applyNumberFormat="1" applyFont="1" applyBorder="1"/>
    <xf numFmtId="0" fontId="43" fillId="0" borderId="1" xfId="0" applyFont="1" applyBorder="1"/>
    <xf numFmtId="167" fontId="40" fillId="0" borderId="1" xfId="0" applyNumberFormat="1" applyFont="1" applyFill="1" applyBorder="1"/>
    <xf numFmtId="167" fontId="40" fillId="0" borderId="1" xfId="0" applyNumberFormat="1" applyFont="1" applyBorder="1"/>
    <xf numFmtId="167" fontId="31" fillId="0" borderId="1" xfId="0" applyNumberFormat="1" applyFont="1" applyFill="1" applyBorder="1"/>
    <xf numFmtId="166" fontId="43" fillId="0" borderId="1" xfId="0" applyNumberFormat="1" applyFont="1" applyFill="1" applyBorder="1"/>
    <xf numFmtId="0" fontId="31" fillId="0" borderId="10" xfId="0" applyFont="1" applyBorder="1" applyAlignment="1"/>
    <xf numFmtId="0" fontId="40" fillId="0" borderId="9" xfId="0" applyFont="1" applyBorder="1" applyAlignment="1"/>
    <xf numFmtId="0" fontId="31" fillId="0" borderId="6" xfId="0" applyFont="1" applyBorder="1" applyAlignment="1"/>
    <xf numFmtId="0" fontId="40" fillId="0" borderId="1" xfId="0" applyFont="1" applyBorder="1" applyAlignment="1"/>
    <xf numFmtId="0" fontId="40" fillId="0" borderId="6" xfId="0" applyFont="1" applyBorder="1" applyAlignment="1"/>
    <xf numFmtId="0" fontId="43" fillId="0" borderId="1" xfId="0" applyFont="1" applyFill="1" applyBorder="1"/>
    <xf numFmtId="167" fontId="31" fillId="0" borderId="0" xfId="0" applyNumberFormat="1" applyFont="1" applyBorder="1" applyAlignment="1">
      <alignment horizontal="right"/>
    </xf>
    <xf numFmtId="167" fontId="31" fillId="0" borderId="0" xfId="0" applyNumberFormat="1" applyFont="1" applyBorder="1" applyAlignment="1"/>
    <xf numFmtId="0" fontId="40" fillId="0" borderId="13" xfId="0" applyFont="1" applyBorder="1"/>
    <xf numFmtId="170" fontId="40" fillId="0" borderId="13" xfId="0" applyNumberFormat="1" applyFont="1" applyFill="1" applyBorder="1"/>
    <xf numFmtId="0" fontId="41" fillId="0" borderId="1" xfId="0" applyFont="1" applyBorder="1" applyAlignment="1">
      <alignment vertical="center"/>
    </xf>
    <xf numFmtId="0" fontId="40" fillId="0" borderId="9" xfId="0" applyFont="1" applyBorder="1"/>
    <xf numFmtId="166" fontId="30" fillId="0" borderId="15" xfId="0" applyNumberFormat="1" applyFont="1" applyFill="1" applyBorder="1"/>
    <xf numFmtId="166" fontId="30" fillId="0" borderId="0" xfId="0" applyNumberFormat="1" applyFont="1" applyFill="1" applyBorder="1"/>
    <xf numFmtId="4" fontId="40" fillId="0" borderId="0" xfId="1" applyFont="1" applyFill="1"/>
    <xf numFmtId="4" fontId="40" fillId="0" borderId="0" xfId="1" applyFont="1"/>
    <xf numFmtId="166" fontId="33" fillId="0" borderId="13" xfId="0" applyNumberFormat="1" applyFont="1" applyFill="1" applyBorder="1"/>
    <xf numFmtId="4" fontId="31" fillId="0" borderId="8" xfId="1" applyFont="1" applyBorder="1" applyAlignment="1"/>
    <xf numFmtId="4" fontId="43" fillId="0" borderId="1" xfId="1" applyFont="1" applyBorder="1" applyAlignment="1"/>
    <xf numFmtId="4" fontId="31" fillId="0" borderId="1" xfId="1" applyFont="1" applyBorder="1" applyAlignment="1"/>
    <xf numFmtId="171" fontId="31" fillId="2" borderId="10" xfId="3" applyNumberFormat="1" applyFont="1" applyFill="1" applyBorder="1" applyAlignment="1"/>
    <xf numFmtId="166" fontId="33" fillId="0" borderId="16" xfId="0" applyNumberFormat="1" applyFont="1" applyFill="1" applyBorder="1"/>
    <xf numFmtId="0" fontId="41" fillId="0" borderId="17" xfId="0" applyFont="1" applyBorder="1" applyAlignment="1">
      <alignment vertical="center"/>
    </xf>
    <xf numFmtId="0" fontId="25" fillId="0" borderId="17" xfId="0" applyFont="1" applyBorder="1" applyAlignment="1">
      <alignment vertical="center"/>
    </xf>
    <xf numFmtId="0" fontId="37" fillId="0" borderId="17" xfId="0" applyFont="1" applyBorder="1" applyAlignment="1">
      <alignment vertical="center"/>
    </xf>
    <xf numFmtId="0" fontId="40" fillId="0" borderId="17" xfId="0" applyFont="1" applyBorder="1" applyAlignment="1">
      <alignment vertical="center"/>
    </xf>
    <xf numFmtId="166" fontId="44" fillId="0" borderId="15" xfId="0" applyNumberFormat="1" applyFont="1" applyFill="1" applyBorder="1" applyAlignment="1">
      <alignment horizontal="right" vertical="center"/>
    </xf>
    <xf numFmtId="166" fontId="44" fillId="0" borderId="0" xfId="0" applyNumberFormat="1" applyFont="1" applyFill="1" applyBorder="1" applyAlignment="1">
      <alignment horizontal="right" vertical="center"/>
    </xf>
    <xf numFmtId="0" fontId="42" fillId="0" borderId="0" xfId="0" applyFont="1"/>
    <xf numFmtId="42" fontId="40" fillId="0" borderId="0" xfId="0" applyNumberFormat="1" applyFont="1" applyBorder="1"/>
    <xf numFmtId="44" fontId="40" fillId="0" borderId="0" xfId="0" applyNumberFormat="1" applyFont="1" applyFill="1" applyBorder="1"/>
    <xf numFmtId="42" fontId="40" fillId="0" borderId="0" xfId="0" applyNumberFormat="1" applyFont="1" applyBorder="1" applyAlignment="1">
      <alignment horizontal="right"/>
    </xf>
    <xf numFmtId="44" fontId="40" fillId="0" borderId="0" xfId="1" applyNumberFormat="1" applyFont="1" applyFill="1" applyBorder="1"/>
    <xf numFmtId="44" fontId="40" fillId="0" borderId="0" xfId="0" applyNumberFormat="1" applyFont="1" applyFill="1" applyBorder="1" applyAlignment="1">
      <alignment horizontal="right"/>
    </xf>
    <xf numFmtId="44" fontId="40" fillId="0" borderId="0" xfId="0" applyNumberFormat="1" applyFont="1" applyFill="1"/>
    <xf numFmtId="166" fontId="33" fillId="0" borderId="0" xfId="0" applyNumberFormat="1" applyFont="1" applyFill="1" applyBorder="1" applyAlignment="1">
      <alignment horizontal="right" vertical="center"/>
    </xf>
    <xf numFmtId="0" fontId="40" fillId="0" borderId="0" xfId="0" applyFont="1" applyFill="1" applyAlignment="1">
      <alignment vertical="center"/>
    </xf>
    <xf numFmtId="9" fontId="40" fillId="0" borderId="0" xfId="0" applyNumberFormat="1" applyFont="1" applyAlignment="1">
      <alignment vertical="center"/>
    </xf>
    <xf numFmtId="0" fontId="40" fillId="0" borderId="0" xfId="0" applyFont="1" applyAlignment="1">
      <alignment vertical="center"/>
    </xf>
    <xf numFmtId="165" fontId="33" fillId="0" borderId="11" xfId="0" applyNumberFormat="1" applyFont="1" applyBorder="1" applyAlignment="1">
      <alignment horizontal="center" vertical="center" wrapText="1"/>
    </xf>
    <xf numFmtId="4" fontId="33" fillId="0" borderId="0" xfId="1" applyFont="1" applyFill="1" applyBorder="1" applyAlignment="1">
      <alignment horizontal="right" vertical="center"/>
    </xf>
    <xf numFmtId="0" fontId="40" fillId="0" borderId="0" xfId="0" applyFont="1" applyAlignment="1">
      <alignment horizontal="right" vertical="center"/>
    </xf>
    <xf numFmtId="0" fontId="42" fillId="0" borderId="11" xfId="0" applyFont="1" applyBorder="1" applyAlignment="1">
      <alignment vertical="center"/>
    </xf>
    <xf numFmtId="0" fontId="33" fillId="0" borderId="10" xfId="0" applyFont="1" applyFill="1" applyBorder="1" applyAlignment="1">
      <alignment horizontal="left" vertical="center"/>
    </xf>
    <xf numFmtId="0" fontId="42" fillId="0" borderId="11" xfId="0" applyFont="1" applyBorder="1" applyAlignment="1">
      <alignment vertical="center" wrapText="1"/>
    </xf>
    <xf numFmtId="0" fontId="33" fillId="0" borderId="11" xfId="0" applyFont="1" applyBorder="1" applyAlignment="1">
      <alignment horizontal="center" vertical="center" wrapText="1"/>
    </xf>
    <xf numFmtId="3" fontId="33" fillId="0" borderId="11" xfId="1" applyNumberFormat="1" applyFont="1" applyBorder="1" applyAlignment="1">
      <alignment horizontal="right" vertical="center"/>
    </xf>
    <xf numFmtId="166" fontId="33" fillId="0" borderId="11" xfId="0" applyNumberFormat="1" applyFont="1" applyBorder="1" applyAlignment="1">
      <alignment horizontal="right" vertical="center"/>
    </xf>
    <xf numFmtId="166" fontId="33" fillId="0" borderId="11" xfId="0" applyNumberFormat="1" applyFont="1" applyFill="1" applyBorder="1" applyAlignment="1">
      <alignment horizontal="right" vertical="center"/>
    </xf>
    <xf numFmtId="0" fontId="42" fillId="0" borderId="11" xfId="0" applyFont="1" applyBorder="1" applyAlignment="1">
      <alignment horizontal="left" vertical="center" wrapText="1"/>
    </xf>
    <xf numFmtId="0" fontId="40" fillId="0" borderId="11" xfId="0" applyFont="1" applyBorder="1" applyAlignment="1">
      <alignment vertical="center"/>
    </xf>
    <xf numFmtId="0" fontId="33" fillId="0" borderId="10" xfId="0" applyFont="1" applyBorder="1" applyAlignment="1">
      <alignment horizontal="left" vertical="center"/>
    </xf>
    <xf numFmtId="0" fontId="40" fillId="0" borderId="4" xfId="0" applyFont="1" applyBorder="1" applyAlignment="1">
      <alignment vertical="center"/>
    </xf>
    <xf numFmtId="0" fontId="40" fillId="0" borderId="5" xfId="0" applyFont="1" applyBorder="1" applyAlignment="1">
      <alignment horizontal="right" vertical="center"/>
    </xf>
    <xf numFmtId="0" fontId="31" fillId="0" borderId="11" xfId="0" applyFont="1" applyBorder="1" applyAlignment="1">
      <alignment wrapText="1"/>
    </xf>
    <xf numFmtId="0" fontId="43" fillId="0" borderId="11" xfId="4" applyFont="1" applyFill="1" applyBorder="1" applyAlignment="1">
      <alignment horizontal="center"/>
    </xf>
    <xf numFmtId="0" fontId="33" fillId="0" borderId="11" xfId="0" applyFont="1" applyBorder="1" applyAlignment="1">
      <alignment horizontal="center" wrapText="1"/>
    </xf>
    <xf numFmtId="0" fontId="33" fillId="0" borderId="11" xfId="0" applyFont="1" applyFill="1" applyBorder="1" applyAlignment="1">
      <alignment horizontal="left" vertical="center"/>
    </xf>
    <xf numFmtId="0" fontId="33" fillId="0" borderId="11" xfId="0" applyFont="1" applyBorder="1" applyAlignment="1">
      <alignment horizontal="left" vertical="center"/>
    </xf>
    <xf numFmtId="0" fontId="33" fillId="0" borderId="11" xfId="0" applyFont="1" applyBorder="1" applyAlignment="1">
      <alignment horizontal="left"/>
    </xf>
    <xf numFmtId="0" fontId="43" fillId="0" borderId="0" xfId="0" applyFont="1" applyBorder="1"/>
    <xf numFmtId="166" fontId="43" fillId="0" borderId="0" xfId="0" applyNumberFormat="1" applyFont="1" applyFill="1" applyBorder="1"/>
    <xf numFmtId="0" fontId="2" fillId="0" borderId="16" xfId="0" applyFont="1" applyBorder="1"/>
    <xf numFmtId="170" fontId="31" fillId="0" borderId="1" xfId="2" applyNumberFormat="1" applyFont="1" applyBorder="1"/>
    <xf numFmtId="171" fontId="31" fillId="0" borderId="10" xfId="3" applyNumberFormat="1" applyFont="1" applyFill="1" applyBorder="1" applyAlignment="1"/>
    <xf numFmtId="171" fontId="31" fillId="2" borderId="9" xfId="3" applyNumberFormat="1" applyFont="1" applyFill="1" applyBorder="1" applyAlignment="1"/>
    <xf numFmtId="166" fontId="44" fillId="0" borderId="30" xfId="0" applyNumberFormat="1" applyFont="1" applyFill="1" applyBorder="1" applyAlignment="1">
      <alignment horizontal="right" vertical="center"/>
    </xf>
    <xf numFmtId="170" fontId="40" fillId="0" borderId="16" xfId="0" applyNumberFormat="1" applyFont="1" applyFill="1" applyBorder="1"/>
    <xf numFmtId="2" fontId="33" fillId="0" borderId="11" xfId="0" applyNumberFormat="1" applyFont="1" applyBorder="1" applyAlignment="1">
      <alignment horizontal="center" wrapText="1"/>
    </xf>
    <xf numFmtId="166" fontId="33" fillId="0" borderId="31" xfId="0" applyNumberFormat="1" applyFont="1" applyFill="1" applyBorder="1"/>
    <xf numFmtId="166" fontId="33" fillId="0" borderId="5" xfId="0" applyNumberFormat="1" applyFont="1" applyBorder="1" applyAlignment="1">
      <alignment horizontal="right"/>
    </xf>
    <xf numFmtId="166" fontId="33" fillId="0" borderId="5" xfId="0" applyNumberFormat="1" applyFont="1" applyFill="1" applyBorder="1" applyAlignment="1">
      <alignment horizontal="right"/>
    </xf>
    <xf numFmtId="3" fontId="31" fillId="0" borderId="0" xfId="0" applyNumberFormat="1" applyFont="1" applyBorder="1" applyAlignment="1">
      <alignment horizontal="center" vertical="center" wrapText="1"/>
    </xf>
    <xf numFmtId="4" fontId="31" fillId="0" borderId="9" xfId="1" applyFont="1" applyBorder="1" applyAlignment="1"/>
    <xf numFmtId="4" fontId="31" fillId="0" borderId="10" xfId="1" applyFont="1" applyBorder="1" applyAlignment="1"/>
    <xf numFmtId="0" fontId="41" fillId="0" borderId="2" xfId="0" applyFont="1" applyBorder="1" applyAlignment="1">
      <alignment horizontal="center"/>
    </xf>
    <xf numFmtId="0" fontId="41" fillId="0" borderId="3" xfId="0" applyFont="1" applyBorder="1" applyAlignment="1">
      <alignment horizontal="center"/>
    </xf>
    <xf numFmtId="0" fontId="41" fillId="0" borderId="1" xfId="0" applyFont="1" applyBorder="1" applyAlignment="1">
      <alignment horizontal="center" vertical="top"/>
    </xf>
    <xf numFmtId="0" fontId="41" fillId="0" borderId="6" xfId="0" applyFont="1" applyBorder="1" applyAlignment="1">
      <alignment horizontal="center" vertical="top"/>
    </xf>
    <xf numFmtId="0" fontId="31" fillId="0" borderId="9" xfId="0" applyFont="1" applyBorder="1" applyAlignment="1">
      <alignment horizontal="left" vertical="top" wrapText="1"/>
    </xf>
    <xf numFmtId="0" fontId="31" fillId="0" borderId="10" xfId="0" applyFont="1" applyBorder="1" applyAlignment="1">
      <alignment horizontal="left" vertical="top" wrapText="1"/>
    </xf>
    <xf numFmtId="0" fontId="35" fillId="0" borderId="9" xfId="0" applyFont="1" applyBorder="1" applyAlignment="1"/>
    <xf numFmtId="0" fontId="35" fillId="0" borderId="14" xfId="0" applyFont="1" applyBorder="1" applyAlignment="1"/>
    <xf numFmtId="0" fontId="31" fillId="0" borderId="9" xfId="0" applyFont="1" applyBorder="1" applyAlignment="1"/>
    <xf numFmtId="0" fontId="31" fillId="0" borderId="10" xfId="0" applyFont="1" applyBorder="1" applyAlignment="1"/>
    <xf numFmtId="0" fontId="31" fillId="0" borderId="12" xfId="0" applyFont="1" applyBorder="1" applyAlignment="1"/>
    <xf numFmtId="0" fontId="35" fillId="0" borderId="1" xfId="0" applyFont="1" applyBorder="1" applyAlignment="1"/>
    <xf numFmtId="0" fontId="35" fillId="0" borderId="29" xfId="0" applyFont="1" applyBorder="1" applyAlignment="1"/>
    <xf numFmtId="0" fontId="35" fillId="0" borderId="12" xfId="0" applyFont="1" applyBorder="1" applyAlignment="1">
      <alignment horizontal="center" vertical="center" wrapText="1"/>
    </xf>
    <xf numFmtId="0" fontId="35" fillId="0" borderId="9" xfId="0" applyFont="1" applyBorder="1" applyAlignment="1">
      <alignment horizontal="center" vertical="center" wrapText="1"/>
    </xf>
    <xf numFmtId="0" fontId="0" fillId="0" borderId="10" xfId="0" applyBorder="1" applyAlignment="1"/>
    <xf numFmtId="0" fontId="31" fillId="0" borderId="11" xfId="0" applyFont="1" applyBorder="1" applyAlignment="1">
      <alignment horizontal="left" vertical="center" wrapText="1"/>
    </xf>
    <xf numFmtId="0" fontId="35" fillId="0" borderId="11" xfId="0" applyFont="1" applyBorder="1" applyAlignment="1">
      <alignment horizontal="left" vertical="center" wrapText="1"/>
    </xf>
    <xf numFmtId="0" fontId="30" fillId="0" borderId="4" xfId="0" applyFont="1" applyBorder="1" applyAlignment="1">
      <alignment horizontal="center" wrapText="1"/>
    </xf>
    <xf numFmtId="0" fontId="30" fillId="0" borderId="2" xfId="0" applyFont="1" applyBorder="1" applyAlignment="1">
      <alignment horizontal="center" wrapText="1"/>
    </xf>
    <xf numFmtId="0" fontId="0" fillId="0" borderId="3" xfId="0" applyBorder="1" applyAlignment="1"/>
    <xf numFmtId="0" fontId="30" fillId="0" borderId="8" xfId="0" applyFont="1" applyBorder="1" applyAlignment="1">
      <alignment horizontal="center" wrapText="1"/>
    </xf>
    <xf numFmtId="0" fontId="30" fillId="0" borderId="1" xfId="0" applyFont="1" applyBorder="1" applyAlignment="1">
      <alignment horizontal="center" wrapText="1"/>
    </xf>
    <xf numFmtId="0" fontId="0" fillId="0" borderId="6" xfId="0" applyBorder="1" applyAlignment="1"/>
    <xf numFmtId="0" fontId="31" fillId="0" borderId="7" xfId="0" applyFont="1" applyBorder="1" applyAlignment="1">
      <alignment horizontal="center" wrapText="1"/>
    </xf>
    <xf numFmtId="0" fontId="31" fillId="0" borderId="4" xfId="0" applyFont="1" applyBorder="1" applyAlignment="1">
      <alignment horizontal="center" wrapText="1"/>
    </xf>
    <xf numFmtId="0" fontId="31" fillId="0" borderId="2" xfId="0" applyFont="1" applyBorder="1" applyAlignment="1">
      <alignment horizontal="center" wrapText="1"/>
    </xf>
    <xf numFmtId="0" fontId="31" fillId="0" borderId="8" xfId="0" applyFont="1" applyBorder="1" applyAlignment="1">
      <alignment horizontal="center" wrapText="1"/>
    </xf>
    <xf numFmtId="0" fontId="31" fillId="0" borderId="1" xfId="0" applyFont="1" applyBorder="1" applyAlignment="1">
      <alignment horizontal="center" wrapText="1"/>
    </xf>
    <xf numFmtId="0" fontId="31" fillId="0" borderId="11" xfId="0" applyFont="1" applyBorder="1" applyAlignment="1">
      <alignment horizontal="center" wrapText="1"/>
    </xf>
    <xf numFmtId="0" fontId="0" fillId="0" borderId="11" xfId="0" applyBorder="1" applyAlignment="1">
      <alignment wrapText="1"/>
    </xf>
  </cellXfs>
  <cellStyles count="71">
    <cellStyle name="20% - Accent1 2" xfId="5"/>
    <cellStyle name="20% - Accent2 2" xfId="6"/>
    <cellStyle name="20% - Accent3 2" xfId="7"/>
    <cellStyle name="20% - Accent4 2" xfId="8"/>
    <cellStyle name="20% - Accent5 2" xfId="9"/>
    <cellStyle name="20% - Accent6 2" xfId="10"/>
    <cellStyle name="40% - Accent1 2" xfId="11"/>
    <cellStyle name="40% - Accent2 2" xfId="12"/>
    <cellStyle name="40% - Accent3 2" xfId="13"/>
    <cellStyle name="40% - Accent4 2" xfId="14"/>
    <cellStyle name="40% - Accent5 2" xfId="15"/>
    <cellStyle name="40% - Accent6 2" xfId="16"/>
    <cellStyle name="60% - Accent1 2" xfId="17"/>
    <cellStyle name="60% - Accent2 2" xfId="18"/>
    <cellStyle name="60% - Accent3 2" xfId="19"/>
    <cellStyle name="60% - Accent4 2" xfId="20"/>
    <cellStyle name="60% - Accent5 2" xfId="21"/>
    <cellStyle name="60% - Accent6 2" xfId="22"/>
    <cellStyle name="Accent1 2" xfId="23"/>
    <cellStyle name="Accent2 2" xfId="24"/>
    <cellStyle name="Accent3 2" xfId="25"/>
    <cellStyle name="Accent4 2" xfId="26"/>
    <cellStyle name="Accent5 2" xfId="27"/>
    <cellStyle name="Accent6 2" xfId="28"/>
    <cellStyle name="Bad 2" xfId="29"/>
    <cellStyle name="Calculation 2" xfId="30"/>
    <cellStyle name="Calculation 2 2" xfId="31"/>
    <cellStyle name="Calculation 2 2 2" xfId="32"/>
    <cellStyle name="Calculation 2 3" xfId="33"/>
    <cellStyle name="Check Cell 2" xfId="34"/>
    <cellStyle name="Comma" xfId="1" builtinId="3"/>
    <cellStyle name="Comma 2" xfId="35"/>
    <cellStyle name="Currency" xfId="2" builtinId="4"/>
    <cellStyle name="Currency 2" xfId="36"/>
    <cellStyle name="Currency 2 2" xfId="37"/>
    <cellStyle name="Currency 3" xfId="38"/>
    <cellStyle name="Explanatory Text 2" xfId="39"/>
    <cellStyle name="Good 2" xfId="40"/>
    <cellStyle name="Heading 1 2" xfId="41"/>
    <cellStyle name="Heading 2 2" xfId="42"/>
    <cellStyle name="Heading 3 2" xfId="43"/>
    <cellStyle name="Heading 4 2" xfId="44"/>
    <cellStyle name="Input 2" xfId="45"/>
    <cellStyle name="Input 2 2" xfId="46"/>
    <cellStyle name="Input 2 2 2" xfId="47"/>
    <cellStyle name="Input 2 3" xfId="48"/>
    <cellStyle name="Linked Cell 2" xfId="49"/>
    <cellStyle name="Neutral 2" xfId="50"/>
    <cellStyle name="Normal" xfId="0" builtinId="0"/>
    <cellStyle name="Normal 4" xfId="51"/>
    <cellStyle name="Normal 4 2" xfId="52"/>
    <cellStyle name="Normal_INBRE Budget year2" xfId="4"/>
    <cellStyle name="Note 2" xfId="53"/>
    <cellStyle name="Note 2 2" xfId="54"/>
    <cellStyle name="Note 2 2 2" xfId="55"/>
    <cellStyle name="Note 2 3" xfId="56"/>
    <cellStyle name="Note 2 4" xfId="57"/>
    <cellStyle name="Output 2" xfId="58"/>
    <cellStyle name="Output 2 2" xfId="59"/>
    <cellStyle name="Output 2 2 2" xfId="60"/>
    <cellStyle name="Output 2 3" xfId="61"/>
    <cellStyle name="Output 2 4" xfId="62"/>
    <cellStyle name="Percent" xfId="3" builtinId="5"/>
    <cellStyle name="Percent 2" xfId="63"/>
    <cellStyle name="Title 2" xfId="64"/>
    <cellStyle name="Total 2" xfId="65"/>
    <cellStyle name="Total 2 2" xfId="66"/>
    <cellStyle name="Total 2 2 2" xfId="67"/>
    <cellStyle name="Total 2 3" xfId="68"/>
    <cellStyle name="Total 2 4" xfId="69"/>
    <cellStyle name="Warning Text 2" xfId="7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14</xdr:row>
      <xdr:rowOff>104775</xdr:rowOff>
    </xdr:from>
    <xdr:to>
      <xdr:col>5</xdr:col>
      <xdr:colOff>419100</xdr:colOff>
      <xdr:row>14</xdr:row>
      <xdr:rowOff>104775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3752850" y="3371850"/>
          <a:ext cx="914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733425</xdr:colOff>
      <xdr:row>45</xdr:row>
      <xdr:rowOff>133350</xdr:rowOff>
    </xdr:from>
    <xdr:to>
      <xdr:col>7</xdr:col>
      <xdr:colOff>771525</xdr:colOff>
      <xdr:row>45</xdr:row>
      <xdr:rowOff>133350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5353050" y="8143875"/>
          <a:ext cx="647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14</xdr:row>
      <xdr:rowOff>142875</xdr:rowOff>
    </xdr:from>
    <xdr:to>
      <xdr:col>5</xdr:col>
      <xdr:colOff>409575</xdr:colOff>
      <xdr:row>14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3600450" y="2619375"/>
          <a:ext cx="914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466725</xdr:colOff>
      <xdr:row>42</xdr:row>
      <xdr:rowOff>133350</xdr:rowOff>
    </xdr:from>
    <xdr:to>
      <xdr:col>7</xdr:col>
      <xdr:colOff>466725</xdr:colOff>
      <xdr:row>42</xdr:row>
      <xdr:rowOff>133350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>
          <a:off x="5295900" y="8391525"/>
          <a:ext cx="647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14</xdr:row>
      <xdr:rowOff>104775</xdr:rowOff>
    </xdr:from>
    <xdr:to>
      <xdr:col>5</xdr:col>
      <xdr:colOff>390525</xdr:colOff>
      <xdr:row>14</xdr:row>
      <xdr:rowOff>104775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3581400" y="2581275"/>
          <a:ext cx="914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466725</xdr:colOff>
      <xdr:row>46</xdr:row>
      <xdr:rowOff>133350</xdr:rowOff>
    </xdr:from>
    <xdr:to>
      <xdr:col>7</xdr:col>
      <xdr:colOff>466725</xdr:colOff>
      <xdr:row>46</xdr:row>
      <xdr:rowOff>133350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>
          <a:off x="5172075" y="8296275"/>
          <a:ext cx="647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brin.uams.edu/Users/millerrobinsoncarol/Documents/INBRE/13-14%20APR/Budget/14-15%20INBRE%20Budg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Carry forward Request 2013 (A)"/>
      <sheetName val="Carry forward Request 2013 (B)"/>
      <sheetName val="Carry forward Request 2013  (C)"/>
      <sheetName val="Carry forward Request 2010"/>
      <sheetName val="UALR Bioinf (2)"/>
      <sheetName val="Dearolf - YR1 (2)"/>
      <sheetName val="Beckford - YR1 (2)"/>
      <sheetName val="Hensley YR1 (2)"/>
      <sheetName val="Hill - YR1 (2)"/>
      <sheetName val="Rice YR1 (2)"/>
      <sheetName val="Naylor YR1 (2)"/>
      <sheetName val="Equipment awards"/>
      <sheetName val="Indirect Cost Calculation"/>
      <sheetName val="INBE Acct Setup 36664-05"/>
      <sheetName val="INBE Acct Setup 36664-02"/>
      <sheetName val="INBE Acct Setup 5-2010"/>
      <sheetName val="Sheet4"/>
      <sheetName val="invoices"/>
      <sheetName val="Acct set-up"/>
      <sheetName val="Indirect Cost"/>
      <sheetName val="Composite Yr2"/>
      <sheetName val="Costs by Core"/>
      <sheetName val="Composite"/>
      <sheetName val="Composite UAF"/>
      <sheetName val="Composite UAF 10% cut"/>
      <sheetName val="Composite UALR "/>
      <sheetName val="Composite UALR 10% cut"/>
      <sheetName val="UALR BIOINF - All YRS"/>
      <sheetName val="UAF- All YRS"/>
      <sheetName val="UALR Bioinf (4)"/>
      <sheetName val="Composite Undergrad YR 5"/>
      <sheetName val="Composite PUI  - All Yrs (2)"/>
      <sheetName val="Composite - All YRS"/>
      <sheetName val="Admin-UAMS"/>
      <sheetName val="Seminar Series"/>
      <sheetName val="ADMIN - All YRS"/>
      <sheetName val="Admin-UAMS (2)"/>
      <sheetName val="Bioinf-UAMS"/>
      <sheetName val="BIOINF UAMS- All YRS"/>
      <sheetName val="UALR Bioinf 10% reduction"/>
      <sheetName val="UALR Bioinf (3)"/>
      <sheetName val="UALR Bioinf (5)"/>
      <sheetName val="UALR Bioinf"/>
      <sheetName val="Biotech-UAMS"/>
      <sheetName val="Beckford Lyon Yr3    (2)"/>
      <sheetName val="Marks UAPB Yr 4"/>
      <sheetName val="Sheet3"/>
      <sheetName val="Biotech-UAF"/>
      <sheetName val="Biotech UAF - All YRS"/>
      <sheetName val="BIOTECH UAMS- All YRS"/>
      <sheetName val="Biotech-UAF 10% reduction"/>
      <sheetName val="OUTREACH - UAMS"/>
      <sheetName val="Outreach-UAF"/>
      <sheetName val="UAF OUTREACH - All YRS"/>
      <sheetName val="OUTREACH - All YRS "/>
      <sheetName val="Outreach-UAF 10% reduction"/>
      <sheetName val="Huang Year - YR5"/>
      <sheetName val="Huang  - All Yrs"/>
      <sheetName val="Huang Year - YR2 10% cut"/>
      <sheetName val="Ontko - YR5"/>
      <sheetName val="Benjamin - YR 2"/>
      <sheetName val="Benjamin - YR4"/>
      <sheetName val="Benjamin - YR5"/>
      <sheetName val="Benjamin- All Yrs"/>
      <sheetName val="Benjamin - YR2 10% cut"/>
      <sheetName val="Lorence - YR5"/>
      <sheetName val="Lorence  - All Yrs"/>
      <sheetName val="Lorence - YR2 10% cut"/>
      <sheetName val="Caro - YR5"/>
      <sheetName val="Caro - YR 2"/>
      <sheetName val="Caro - YR 3"/>
      <sheetName val="Caro - YR 4"/>
      <sheetName val="Caro - YR 5"/>
      <sheetName val="Caro - All Yrs "/>
      <sheetName val="Caro - YR2 10% cut"/>
      <sheetName val="Schurko - YR5"/>
      <sheetName val="Dearolf - YR4"/>
      <sheetName val="dearolf YR2"/>
      <sheetName val="Dearol YR3"/>
      <sheetName val="Dearolf YR4"/>
      <sheetName val="Dearolf YR5"/>
      <sheetName val="Dearolf  - All Yrs"/>
      <sheetName val="Dearolf - YR2 10% "/>
      <sheetName val="Dearolf - YR3 (2)"/>
      <sheetName val="Beckford - YR3"/>
      <sheetName val="Beckford  - All Yrs"/>
      <sheetName val="Beckford - YR2 10% cut"/>
      <sheetName val="Funk - YR5"/>
      <sheetName val="Beckford - YR3 (2)"/>
      <sheetName val="Perry - YR5"/>
      <sheetName val="Perry - All Yrs"/>
      <sheetName val="Perry - YR2 10%"/>
      <sheetName val="Hensley  - All Yrs"/>
      <sheetName val="Wangila YR1 (2)"/>
      <sheetName val="Hensley YR5"/>
      <sheetName val="Hensley YR2 10% cut"/>
      <sheetName val="Wangila YR5"/>
      <sheetName val="Wangila - All Yrs"/>
      <sheetName val="Wangila YR2 10% cut"/>
      <sheetName val="Rice YR5"/>
      <sheetName val="Rice - All Yrs"/>
      <sheetName val="Rice YR2 10% cut"/>
      <sheetName val="Kelley YR5"/>
      <sheetName val="Kelley  - All Yrs"/>
      <sheetName val="Kelley YR2 10% cut"/>
      <sheetName val="Hill - YR5"/>
      <sheetName val="Hill - All Yrs"/>
      <sheetName val="Hill - YR2 10% cut"/>
      <sheetName val="Naylor - YR5"/>
      <sheetName val="Naylor YR2"/>
      <sheetName val="Naylor YR3"/>
      <sheetName val="Naylor YR4"/>
      <sheetName val="Naylor YR5"/>
      <sheetName val="Naylor  - All Yrs"/>
      <sheetName val="Naylor - YR2 10% cut"/>
      <sheetName val="Runge - YR 2 Carry forward"/>
      <sheetName val="Summer budget form"/>
      <sheetName val="Sheet2"/>
      <sheetName val="Renewal Proposed budget"/>
      <sheetName val="Reyna"/>
      <sheetName val="YU"/>
      <sheetName val="XU"/>
      <sheetName val="YU (2)"/>
      <sheetName val="Marvin"/>
      <sheetName val="Garrison"/>
      <sheetName val="Kamdem"/>
      <sheetName val="Sheet5"/>
      <sheetName val="Kamdem (2)"/>
      <sheetName val="Bachri"/>
      <sheetName val="Rice GET-SET"/>
      <sheetName val="Sheet7"/>
      <sheetName val="Bioinf-UAMS (2)"/>
      <sheetName val="UALR Bioinf (6)"/>
      <sheetName val="Sheet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3">
          <cell r="I3" t="str">
            <v>P20GM103429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>
        <row r="45">
          <cell r="I45">
            <v>18171</v>
          </cell>
        </row>
      </sheetData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-0.249977111117893"/>
    <pageSetUpPr fitToPage="1"/>
  </sheetPr>
  <dimension ref="A1:AK58"/>
  <sheetViews>
    <sheetView showGridLines="0" topLeftCell="A25" workbookViewId="0">
      <selection activeCell="A14" sqref="A14"/>
    </sheetView>
  </sheetViews>
  <sheetFormatPr defaultRowHeight="12"/>
  <cols>
    <col min="1" max="1" width="22.85546875" style="52" customWidth="1"/>
    <col min="2" max="2" width="15.85546875" style="52" customWidth="1"/>
    <col min="3" max="3" width="8" style="52" customWidth="1"/>
    <col min="4" max="4" width="8.85546875" style="52" customWidth="1"/>
    <col min="5" max="5" width="8.140625" style="52" customWidth="1"/>
    <col min="6" max="6" width="9" style="52" customWidth="1"/>
    <col min="7" max="8" width="9.7109375" style="52" customWidth="1"/>
    <col min="9" max="9" width="19.140625" style="51" bestFit="1" customWidth="1"/>
    <col min="10" max="11" width="19.140625" style="50" customWidth="1"/>
    <col min="12" max="12" width="9.140625" style="51"/>
    <col min="13" max="13" width="13.140625" style="52" customWidth="1"/>
    <col min="14" max="16384" width="9.140625" style="52"/>
  </cols>
  <sheetData>
    <row r="1" spans="1:14" ht="3.75" customHeight="1">
      <c r="A1" s="48"/>
      <c r="B1" s="48"/>
      <c r="C1" s="48"/>
      <c r="D1" s="48"/>
      <c r="E1" s="48"/>
      <c r="F1" s="48"/>
      <c r="G1" s="48"/>
      <c r="H1" s="48"/>
      <c r="I1" s="49"/>
    </row>
    <row r="2" spans="1:14" ht="1.5" hidden="1" customHeight="1">
      <c r="A2" s="53"/>
      <c r="B2" s="53"/>
      <c r="C2" s="53"/>
      <c r="D2" s="53"/>
      <c r="E2" s="53"/>
      <c r="F2" s="53"/>
      <c r="G2" s="53"/>
      <c r="H2" s="53"/>
      <c r="I2" s="50"/>
    </row>
    <row r="3" spans="1:14" hidden="1">
      <c r="B3" s="53"/>
      <c r="C3" s="53"/>
      <c r="D3" s="53"/>
      <c r="E3" s="53"/>
      <c r="F3" s="53"/>
      <c r="G3" s="53"/>
      <c r="H3" s="53"/>
      <c r="I3" s="50"/>
    </row>
    <row r="4" spans="1:14" ht="12.75">
      <c r="A4" s="188" t="s">
        <v>0</v>
      </c>
      <c r="B4" s="188"/>
      <c r="C4" s="188"/>
      <c r="D4" s="188"/>
      <c r="E4" s="188"/>
      <c r="F4" s="189"/>
      <c r="G4" s="165" t="s">
        <v>1</v>
      </c>
      <c r="H4" s="165" t="s">
        <v>2</v>
      </c>
      <c r="I4" s="166" t="s">
        <v>3</v>
      </c>
      <c r="J4" s="56"/>
      <c r="K4" s="56"/>
      <c r="L4" s="50"/>
      <c r="M4" s="53"/>
    </row>
    <row r="5" spans="1:14" ht="23.25" customHeight="1">
      <c r="A5" s="190" t="s">
        <v>35</v>
      </c>
      <c r="B5" s="190"/>
      <c r="C5" s="190"/>
      <c r="D5" s="190"/>
      <c r="E5" s="190"/>
      <c r="F5" s="191"/>
      <c r="G5" s="57">
        <v>42125</v>
      </c>
      <c r="H5" s="57">
        <v>42490</v>
      </c>
      <c r="I5" s="58" t="str">
        <f>[1]Composite!I3</f>
        <v>P20GM103429</v>
      </c>
      <c r="J5" s="59"/>
      <c r="K5" s="59"/>
      <c r="L5" s="50"/>
      <c r="M5" s="53"/>
    </row>
    <row r="6" spans="1:14" ht="35.25" customHeight="1">
      <c r="A6" s="192" t="s">
        <v>4</v>
      </c>
      <c r="B6" s="192"/>
      <c r="C6" s="192"/>
      <c r="D6" s="192"/>
      <c r="E6" s="192"/>
      <c r="F6" s="192"/>
      <c r="G6" s="192"/>
      <c r="H6" s="192"/>
      <c r="I6" s="193"/>
      <c r="J6" s="60"/>
      <c r="K6" s="60"/>
      <c r="L6" s="50"/>
      <c r="M6" s="53"/>
    </row>
    <row r="7" spans="1:14" ht="36" customHeight="1">
      <c r="A7" s="61" t="s">
        <v>5</v>
      </c>
      <c r="B7" s="62" t="s">
        <v>6</v>
      </c>
      <c r="C7" s="63" t="s">
        <v>7</v>
      </c>
      <c r="D7" s="64" t="s">
        <v>8</v>
      </c>
      <c r="E7" s="65" t="s">
        <v>9</v>
      </c>
      <c r="F7" s="66" t="s">
        <v>10</v>
      </c>
      <c r="G7" s="66" t="s">
        <v>11</v>
      </c>
      <c r="H7" s="66" t="s">
        <v>12</v>
      </c>
      <c r="I7" s="66" t="s">
        <v>13</v>
      </c>
      <c r="J7" s="67"/>
      <c r="K7" s="185"/>
      <c r="L7" s="52"/>
    </row>
    <row r="8" spans="1:14" s="151" customFormat="1" ht="21.75" customHeight="1">
      <c r="A8" s="156" t="s">
        <v>14</v>
      </c>
      <c r="B8" s="157" t="s">
        <v>14</v>
      </c>
      <c r="C8" s="158"/>
      <c r="D8" s="158"/>
      <c r="E8" s="158">
        <f>1*2.5</f>
        <v>2.5</v>
      </c>
      <c r="F8" s="159">
        <v>56714</v>
      </c>
      <c r="G8" s="160">
        <f>ROUND((F8/9)*E8,0)</f>
        <v>15754</v>
      </c>
      <c r="H8" s="160">
        <f>ROUND(G8*0.3,0)</f>
        <v>4726</v>
      </c>
      <c r="I8" s="161">
        <f>SUM(G8+H8)</f>
        <v>20480</v>
      </c>
      <c r="J8" s="148"/>
      <c r="K8" s="148"/>
      <c r="L8" s="149"/>
      <c r="M8" s="150"/>
    </row>
    <row r="9" spans="1:14" s="151" customFormat="1" ht="21.75" customHeight="1">
      <c r="A9" s="156" t="s">
        <v>14</v>
      </c>
      <c r="B9" s="162" t="s">
        <v>14</v>
      </c>
      <c r="C9" s="163"/>
      <c r="D9" s="152">
        <v>3.5</v>
      </c>
      <c r="E9" s="158"/>
      <c r="F9" s="159">
        <v>56714</v>
      </c>
      <c r="G9" s="160">
        <f>ROUND((F9/9)*3.5,0)</f>
        <v>22055</v>
      </c>
      <c r="H9" s="160">
        <f>ROUND(G9*0.3,0)</f>
        <v>6617</v>
      </c>
      <c r="I9" s="161">
        <f>SUM(G9+H9)</f>
        <v>28672</v>
      </c>
      <c r="J9" s="148"/>
      <c r="K9" s="153">
        <f>0.3889*9</f>
        <v>3.5001000000000002</v>
      </c>
      <c r="L9" s="149"/>
      <c r="M9" s="154"/>
      <c r="N9" s="150"/>
    </row>
    <row r="10" spans="1:14" s="151" customFormat="1" ht="21.75" customHeight="1">
      <c r="A10" s="164" t="s">
        <v>72</v>
      </c>
      <c r="B10" s="157" t="s">
        <v>16</v>
      </c>
      <c r="C10" s="158"/>
      <c r="D10" s="158"/>
      <c r="E10" s="158">
        <v>2.5</v>
      </c>
      <c r="F10" s="158"/>
      <c r="G10" s="160">
        <v>3400</v>
      </c>
      <c r="H10" s="160">
        <f>G10*0.0766</f>
        <v>260.44</v>
      </c>
      <c r="I10" s="161">
        <f>SUM(G10:H10)</f>
        <v>3660.44</v>
      </c>
      <c r="J10" s="148"/>
      <c r="K10" s="148"/>
      <c r="L10" s="149"/>
      <c r="M10" s="150"/>
    </row>
    <row r="11" spans="1:14" s="151" customFormat="1" ht="21.75" customHeight="1">
      <c r="A11" s="156" t="s">
        <v>72</v>
      </c>
      <c r="B11" s="155" t="s">
        <v>16</v>
      </c>
      <c r="C11" s="158"/>
      <c r="D11" s="158">
        <v>2.25</v>
      </c>
      <c r="E11" s="158"/>
      <c r="F11" s="158"/>
      <c r="G11" s="160">
        <v>3400</v>
      </c>
      <c r="H11" s="160">
        <f t="shared" ref="H11:H13" si="0">G11*0.0766</f>
        <v>260.44</v>
      </c>
      <c r="I11" s="161">
        <f>SUM(G11:H11)</f>
        <v>3660.44</v>
      </c>
      <c r="J11" s="148"/>
      <c r="K11" s="148"/>
      <c r="L11" s="149"/>
      <c r="M11" s="150"/>
    </row>
    <row r="12" spans="1:14" s="151" customFormat="1" ht="21.75" customHeight="1">
      <c r="A12" s="164" t="s">
        <v>73</v>
      </c>
      <c r="B12" s="157" t="s">
        <v>16</v>
      </c>
      <c r="C12" s="158"/>
      <c r="D12" s="158"/>
      <c r="E12" s="158">
        <v>2.5</v>
      </c>
      <c r="F12" s="158"/>
      <c r="G12" s="160">
        <v>3400</v>
      </c>
      <c r="H12" s="160">
        <f t="shared" si="0"/>
        <v>260.44</v>
      </c>
      <c r="I12" s="161">
        <f>SUM(G12:H12)</f>
        <v>3660.44</v>
      </c>
      <c r="J12" s="148"/>
      <c r="K12" s="153"/>
      <c r="L12" s="149"/>
      <c r="M12" s="150"/>
    </row>
    <row r="13" spans="1:14" s="151" customFormat="1" ht="21.75" customHeight="1">
      <c r="A13" s="156" t="s">
        <v>73</v>
      </c>
      <c r="B13" s="155" t="s">
        <v>16</v>
      </c>
      <c r="C13" s="158"/>
      <c r="D13" s="158">
        <v>2.25</v>
      </c>
      <c r="E13" s="158"/>
      <c r="F13" s="158"/>
      <c r="G13" s="160">
        <v>3400</v>
      </c>
      <c r="H13" s="160">
        <f t="shared" si="0"/>
        <v>260.44</v>
      </c>
      <c r="I13" s="161">
        <f>SUM(G13:H13)</f>
        <v>3660.44</v>
      </c>
      <c r="J13" s="148"/>
      <c r="K13" s="153"/>
      <c r="L13" s="149"/>
      <c r="M13" s="150"/>
    </row>
    <row r="14" spans="1:14" ht="15.75" thickBot="1">
      <c r="A14" s="80"/>
      <c r="B14" s="82"/>
      <c r="C14" s="83"/>
      <c r="D14" s="70"/>
      <c r="E14" s="70"/>
      <c r="F14" s="70"/>
      <c r="G14" s="84"/>
      <c r="H14" s="84"/>
      <c r="I14" s="85"/>
      <c r="J14" s="74"/>
      <c r="K14" s="74"/>
      <c r="M14" s="86"/>
    </row>
    <row r="15" spans="1:14" ht="15.75" thickTop="1" thickBot="1">
      <c r="A15" s="194" t="s">
        <v>71</v>
      </c>
      <c r="B15" s="194"/>
      <c r="C15" s="194"/>
      <c r="D15" s="194"/>
      <c r="E15" s="194"/>
      <c r="F15" s="195"/>
      <c r="G15" s="87">
        <f>SUM(G8:G13)</f>
        <v>51409</v>
      </c>
      <c r="H15" s="87">
        <f>SUM(H8:H14)</f>
        <v>12384.760000000002</v>
      </c>
      <c r="I15" s="88">
        <f>SUM(I8:I14)</f>
        <v>63793.760000000009</v>
      </c>
      <c r="J15" s="74"/>
      <c r="K15" s="74"/>
    </row>
    <row r="16" spans="1:14" ht="12.75" thickTop="1">
      <c r="A16" s="89" t="s">
        <v>18</v>
      </c>
      <c r="B16" s="53"/>
      <c r="C16" s="53"/>
      <c r="D16" s="53"/>
      <c r="E16" s="53"/>
      <c r="F16" s="53"/>
      <c r="G16" s="53"/>
      <c r="H16" s="53"/>
      <c r="I16" s="90"/>
    </row>
    <row r="17" spans="1:13" ht="14.25">
      <c r="A17" s="59"/>
      <c r="B17" s="59"/>
      <c r="C17" s="59"/>
      <c r="D17" s="59"/>
      <c r="E17" s="59"/>
      <c r="F17" s="59"/>
      <c r="G17" s="59"/>
      <c r="H17" s="59"/>
      <c r="I17" s="90"/>
      <c r="M17" s="86"/>
    </row>
    <row r="18" spans="1:13" ht="14.25">
      <c r="A18" s="91"/>
      <c r="B18" s="92"/>
      <c r="C18" s="91"/>
      <c r="D18" s="91"/>
      <c r="E18" s="91"/>
      <c r="F18" s="91"/>
      <c r="G18" s="91"/>
      <c r="H18" s="91"/>
      <c r="I18" s="93"/>
      <c r="J18" s="94"/>
      <c r="K18" s="94"/>
    </row>
    <row r="19" spans="1:13">
      <c r="A19" s="89" t="s">
        <v>19</v>
      </c>
      <c r="B19" s="53"/>
      <c r="C19" s="53"/>
      <c r="D19" s="53"/>
      <c r="E19" s="53"/>
      <c r="F19" s="53"/>
      <c r="G19" s="53"/>
      <c r="H19" s="53"/>
      <c r="I19" s="90"/>
    </row>
    <row r="20" spans="1:13">
      <c r="A20" s="89"/>
      <c r="B20" s="95"/>
      <c r="C20" s="53"/>
      <c r="D20" s="96"/>
      <c r="E20" s="50"/>
      <c r="F20" s="97"/>
      <c r="G20" s="98"/>
      <c r="H20" s="99"/>
      <c r="I20" s="90"/>
    </row>
    <row r="21" spans="1:13">
      <c r="A21" s="89" t="s">
        <v>67</v>
      </c>
      <c r="B21" s="95"/>
      <c r="C21" s="53"/>
      <c r="D21" s="96">
        <v>20248</v>
      </c>
      <c r="E21" s="50"/>
      <c r="F21" s="53"/>
      <c r="G21" s="53"/>
      <c r="H21" s="53"/>
      <c r="I21" s="90"/>
      <c r="M21" s="86"/>
    </row>
    <row r="22" spans="1:13" ht="14.25">
      <c r="A22" s="100"/>
      <c r="B22" s="48"/>
      <c r="C22" s="48"/>
      <c r="D22" s="101"/>
      <c r="E22" s="102"/>
      <c r="F22" s="100"/>
      <c r="G22" s="100"/>
      <c r="H22" s="100"/>
      <c r="I22" s="93">
        <f>SUM(D20:D22)</f>
        <v>20248</v>
      </c>
      <c r="J22" s="94"/>
      <c r="K22" s="94"/>
    </row>
    <row r="23" spans="1:13">
      <c r="A23" s="89" t="s">
        <v>20</v>
      </c>
      <c r="B23" s="53"/>
      <c r="C23" s="53"/>
      <c r="D23" s="50"/>
      <c r="E23" s="50"/>
      <c r="F23" s="53"/>
      <c r="G23" s="53"/>
      <c r="H23" s="53"/>
      <c r="I23" s="90"/>
    </row>
    <row r="24" spans="1:13">
      <c r="A24" s="103"/>
      <c r="B24" s="60"/>
      <c r="C24" s="60"/>
      <c r="D24" s="104"/>
      <c r="E24" s="96"/>
      <c r="F24" s="95"/>
      <c r="G24" s="105"/>
      <c r="H24" s="105"/>
      <c r="I24" s="90"/>
    </row>
    <row r="25" spans="1:13">
      <c r="A25" s="89" t="s">
        <v>68</v>
      </c>
      <c r="B25" s="95"/>
      <c r="C25" s="98"/>
      <c r="D25" s="96">
        <v>2000</v>
      </c>
      <c r="E25" s="96"/>
      <c r="F25" s="106"/>
      <c r="G25" s="105"/>
      <c r="H25" s="105"/>
      <c r="I25" s="90"/>
    </row>
    <row r="26" spans="1:13">
      <c r="A26" s="89" t="s">
        <v>69</v>
      </c>
      <c r="B26" s="89"/>
      <c r="C26" s="89"/>
      <c r="D26" s="96">
        <v>2000</v>
      </c>
      <c r="E26" s="96"/>
      <c r="F26" s="106"/>
      <c r="G26" s="105"/>
      <c r="H26" s="53"/>
      <c r="I26" s="90"/>
    </row>
    <row r="27" spans="1:13">
      <c r="A27" s="89" t="s">
        <v>70</v>
      </c>
      <c r="B27" s="107"/>
      <c r="C27" s="98"/>
      <c r="D27" s="96">
        <v>2000</v>
      </c>
      <c r="E27" s="96"/>
      <c r="F27" s="106"/>
      <c r="G27" s="53"/>
      <c r="H27" s="53"/>
      <c r="I27" s="90"/>
    </row>
    <row r="28" spans="1:13">
      <c r="A28" s="89" t="s">
        <v>21</v>
      </c>
      <c r="B28" s="107"/>
      <c r="C28" s="98"/>
      <c r="D28" s="96">
        <v>1958</v>
      </c>
      <c r="E28" s="96"/>
      <c r="F28" s="106"/>
      <c r="G28" s="53"/>
      <c r="H28" s="53"/>
      <c r="I28" s="90"/>
    </row>
    <row r="29" spans="1:13">
      <c r="A29" s="89"/>
      <c r="B29" s="107"/>
      <c r="C29" s="98"/>
      <c r="D29" s="96"/>
      <c r="E29" s="96"/>
      <c r="F29" s="95"/>
      <c r="G29" s="53"/>
      <c r="H29" s="53"/>
      <c r="I29" s="90"/>
    </row>
    <row r="30" spans="1:13" ht="15">
      <c r="A30" s="100"/>
      <c r="B30" s="108"/>
      <c r="C30" s="48"/>
      <c r="D30" s="109"/>
      <c r="E30" s="109"/>
      <c r="F30" s="110"/>
      <c r="G30" s="48"/>
      <c r="H30" s="48"/>
      <c r="I30" s="93">
        <f>SUM(D25:D29)</f>
        <v>7958</v>
      </c>
      <c r="J30" s="94"/>
      <c r="K30" s="94"/>
    </row>
    <row r="31" spans="1:13">
      <c r="A31" s="89" t="s">
        <v>22</v>
      </c>
      <c r="B31" s="53"/>
      <c r="C31" s="53"/>
      <c r="D31" s="50"/>
      <c r="E31" s="50"/>
      <c r="F31" s="53"/>
      <c r="G31" s="53"/>
      <c r="H31" s="53"/>
      <c r="I31" s="90"/>
      <c r="M31" s="86"/>
    </row>
    <row r="32" spans="1:13">
      <c r="A32" s="89" t="s">
        <v>36</v>
      </c>
      <c r="B32" s="53"/>
      <c r="C32" s="53"/>
      <c r="D32" s="96">
        <v>2500</v>
      </c>
      <c r="E32" s="50"/>
      <c r="F32" s="53"/>
      <c r="G32" s="53"/>
      <c r="H32" s="53"/>
      <c r="I32" s="90"/>
      <c r="M32" s="86"/>
    </row>
    <row r="33" spans="1:13" ht="15">
      <c r="A33" s="100" t="s">
        <v>37</v>
      </c>
      <c r="B33" s="108"/>
      <c r="C33" s="108"/>
      <c r="D33" s="111">
        <v>2500</v>
      </c>
      <c r="E33" s="112"/>
      <c r="F33" s="111"/>
      <c r="G33" s="48"/>
      <c r="H33" s="48"/>
      <c r="I33" s="93">
        <f>D33+D32</f>
        <v>5000</v>
      </c>
      <c r="J33" s="94"/>
      <c r="K33" s="94"/>
      <c r="M33" s="86"/>
    </row>
    <row r="34" spans="1:13" ht="15">
      <c r="A34" s="113" t="s">
        <v>23</v>
      </c>
      <c r="B34" s="114"/>
      <c r="C34" s="108"/>
      <c r="D34" s="108"/>
      <c r="E34" s="108"/>
      <c r="F34" s="108"/>
      <c r="G34" s="108"/>
      <c r="H34" s="108"/>
      <c r="I34" s="93"/>
      <c r="J34" s="94"/>
      <c r="K34" s="94"/>
      <c r="L34" s="86"/>
    </row>
    <row r="35" spans="1:13" ht="14.25">
      <c r="A35" s="115" t="s">
        <v>24</v>
      </c>
      <c r="B35" s="116"/>
      <c r="C35" s="116"/>
      <c r="D35" s="116"/>
      <c r="E35" s="116"/>
      <c r="F35" s="116"/>
      <c r="G35" s="116"/>
      <c r="H35" s="117"/>
      <c r="I35" s="93"/>
      <c r="J35" s="94"/>
      <c r="K35" s="94"/>
      <c r="L35" s="52"/>
    </row>
    <row r="36" spans="1:13">
      <c r="A36" s="89" t="s">
        <v>25</v>
      </c>
      <c r="B36" s="89"/>
      <c r="C36" s="89"/>
      <c r="D36" s="50"/>
      <c r="E36" s="50"/>
      <c r="F36" s="53"/>
      <c r="G36" s="53"/>
      <c r="H36" s="53"/>
      <c r="I36" s="90"/>
      <c r="M36" s="86"/>
    </row>
    <row r="37" spans="1:13" ht="15">
      <c r="A37" s="108"/>
      <c r="B37" s="108"/>
      <c r="C37" s="108"/>
      <c r="D37" s="118"/>
      <c r="E37" s="118"/>
      <c r="F37" s="108"/>
      <c r="G37" s="108"/>
      <c r="H37" s="108"/>
      <c r="I37" s="93"/>
      <c r="J37" s="94"/>
      <c r="K37" s="94"/>
    </row>
    <row r="38" spans="1:13">
      <c r="A38" s="89" t="s">
        <v>26</v>
      </c>
      <c r="B38" s="89"/>
      <c r="C38" s="53"/>
      <c r="D38" s="50"/>
      <c r="E38" s="50"/>
      <c r="F38" s="53"/>
      <c r="G38" s="53"/>
      <c r="H38" s="53"/>
      <c r="I38" s="90"/>
    </row>
    <row r="39" spans="1:13">
      <c r="A39" s="89"/>
      <c r="B39" s="98"/>
      <c r="C39" s="98"/>
      <c r="D39" s="104"/>
      <c r="E39" s="50"/>
      <c r="F39" s="53"/>
      <c r="G39" s="53"/>
      <c r="H39" s="53"/>
      <c r="I39" s="90"/>
    </row>
    <row r="40" spans="1:13">
      <c r="A40" s="89" t="s">
        <v>27</v>
      </c>
      <c r="B40" s="107">
        <v>1000</v>
      </c>
      <c r="C40" s="98"/>
      <c r="D40" s="104"/>
      <c r="E40" s="50"/>
      <c r="F40" s="53"/>
      <c r="G40" s="53"/>
      <c r="H40" s="53"/>
      <c r="I40" s="90"/>
    </row>
    <row r="41" spans="1:13">
      <c r="A41" s="89" t="s">
        <v>28</v>
      </c>
      <c r="B41" s="119">
        <v>2000</v>
      </c>
      <c r="C41" s="120"/>
      <c r="D41" s="104"/>
      <c r="E41" s="50"/>
      <c r="F41" s="53"/>
      <c r="G41" s="53"/>
      <c r="H41" s="53"/>
      <c r="I41" s="90"/>
    </row>
    <row r="42" spans="1:13" ht="12.75" thickBot="1">
      <c r="A42" s="100"/>
      <c r="B42" s="89"/>
      <c r="C42" s="98"/>
      <c r="D42" s="104"/>
      <c r="E42" s="50"/>
      <c r="F42" s="53"/>
      <c r="G42" s="53"/>
      <c r="H42" s="121"/>
      <c r="I42" s="122">
        <f>B40+B41</f>
        <v>3000</v>
      </c>
      <c r="M42" s="86"/>
    </row>
    <row r="43" spans="1:13" s="128" customFormat="1" ht="16.5" thickTop="1" thickBot="1">
      <c r="A43" s="123" t="s">
        <v>29</v>
      </c>
      <c r="B43" s="124"/>
      <c r="C43" s="124"/>
      <c r="D43" s="124"/>
      <c r="E43" s="124"/>
      <c r="F43" s="124"/>
      <c r="G43" s="124"/>
      <c r="H43" s="124"/>
      <c r="I43" s="125">
        <f>SUM(I14:I42)</f>
        <v>99999.760000000009</v>
      </c>
      <c r="J43" s="126"/>
      <c r="K43" s="126"/>
      <c r="L43" s="127"/>
    </row>
    <row r="44" spans="1:13" s="128" customFormat="1" ht="15" thickTop="1">
      <c r="A44" s="196" t="s">
        <v>30</v>
      </c>
      <c r="B44" s="197"/>
      <c r="C44" s="198" t="s">
        <v>31</v>
      </c>
      <c r="D44" s="196"/>
      <c r="E44" s="196"/>
      <c r="F44" s="196"/>
      <c r="G44" s="196"/>
      <c r="H44" s="197"/>
      <c r="I44" s="129">
        <v>0</v>
      </c>
      <c r="J44" s="94"/>
      <c r="K44" s="94"/>
      <c r="L44" s="127"/>
    </row>
    <row r="45" spans="1:13" ht="15.75" thickBot="1">
      <c r="A45" s="186" t="s">
        <v>30</v>
      </c>
      <c r="B45" s="187"/>
      <c r="C45" s="130" t="s">
        <v>32</v>
      </c>
      <c r="D45" s="131"/>
      <c r="E45" s="131"/>
      <c r="F45" s="131"/>
      <c r="G45" s="132" t="s">
        <v>33</v>
      </c>
      <c r="H45" s="133">
        <v>0.4</v>
      </c>
      <c r="I45" s="134">
        <f>ROUND(G15*H45,0)</f>
        <v>20564</v>
      </c>
      <c r="J45" s="94"/>
      <c r="K45" s="94"/>
      <c r="M45" s="86"/>
    </row>
    <row r="46" spans="1:13" ht="17.25" thickTop="1" thickBot="1">
      <c r="A46" s="135" t="s">
        <v>34</v>
      </c>
      <c r="B46" s="136"/>
      <c r="C46" s="136"/>
      <c r="D46" s="136"/>
      <c r="E46" s="137"/>
      <c r="F46" s="137"/>
      <c r="G46" s="138"/>
      <c r="H46" s="138"/>
      <c r="I46" s="139">
        <f>SUM(I43:I45)</f>
        <v>120563.76000000001</v>
      </c>
      <c r="J46" s="140"/>
      <c r="K46" s="140"/>
    </row>
    <row r="47" spans="1:13">
      <c r="A47" s="141"/>
    </row>
    <row r="48" spans="1:13">
      <c r="D48" s="53"/>
      <c r="E48" s="53"/>
      <c r="F48" s="53"/>
      <c r="G48" s="53"/>
      <c r="H48" s="142"/>
      <c r="I48" s="143"/>
    </row>
    <row r="49" spans="1:37" s="51" customFormat="1">
      <c r="A49" s="52"/>
      <c r="B49" s="52"/>
      <c r="C49" s="52"/>
      <c r="D49" s="53"/>
      <c r="E49" s="53"/>
      <c r="F49" s="53"/>
      <c r="G49" s="53"/>
      <c r="H49" s="144"/>
      <c r="I49" s="145"/>
      <c r="J49" s="145"/>
      <c r="K49" s="145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</row>
    <row r="50" spans="1:37" s="51" customFormat="1">
      <c r="A50" s="52"/>
      <c r="B50" s="52"/>
      <c r="C50" s="52"/>
      <c r="D50" s="53"/>
      <c r="E50" s="53"/>
      <c r="F50" s="53"/>
      <c r="G50" s="53"/>
      <c r="H50" s="144"/>
      <c r="I50" s="145"/>
      <c r="J50" s="145"/>
      <c r="K50" s="145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</row>
    <row r="51" spans="1:37" s="51" customFormat="1">
      <c r="A51" s="52"/>
      <c r="B51" s="52"/>
      <c r="C51" s="52"/>
      <c r="D51" s="53"/>
      <c r="E51" s="53"/>
      <c r="F51" s="53"/>
      <c r="G51" s="53"/>
      <c r="H51" s="79"/>
      <c r="I51" s="145"/>
      <c r="J51" s="145"/>
      <c r="K51" s="145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</row>
    <row r="52" spans="1:37" s="51" customFormat="1">
      <c r="A52" s="52"/>
      <c r="B52" s="52"/>
      <c r="C52" s="52"/>
      <c r="D52" s="53"/>
      <c r="E52" s="53"/>
      <c r="F52" s="53"/>
      <c r="G52" s="53"/>
      <c r="H52" s="144"/>
      <c r="I52" s="145"/>
      <c r="J52" s="145"/>
      <c r="K52" s="145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</row>
    <row r="53" spans="1:37" s="51" customFormat="1">
      <c r="A53" s="52"/>
      <c r="B53" s="52"/>
      <c r="C53" s="52"/>
      <c r="D53" s="53"/>
      <c r="E53" s="50"/>
      <c r="F53" s="50"/>
      <c r="G53" s="53"/>
      <c r="H53" s="146"/>
      <c r="I53" s="147"/>
      <c r="J53" s="145"/>
      <c r="K53" s="145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</row>
    <row r="54" spans="1:37" s="51" customFormat="1">
      <c r="A54" s="52"/>
      <c r="B54" s="52"/>
      <c r="C54" s="52"/>
      <c r="D54" s="53"/>
      <c r="E54" s="53"/>
      <c r="F54" s="53"/>
      <c r="G54" s="53"/>
      <c r="H54" s="146"/>
      <c r="I54" s="143"/>
      <c r="J54" s="50"/>
      <c r="K54" s="50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</row>
    <row r="55" spans="1:37" s="51" customFormat="1">
      <c r="A55" s="52"/>
      <c r="B55" s="52"/>
      <c r="C55" s="52"/>
      <c r="D55" s="53"/>
      <c r="E55" s="53"/>
      <c r="F55" s="53"/>
      <c r="G55" s="53"/>
      <c r="H55" s="144"/>
      <c r="I55" s="147"/>
      <c r="J55" s="50"/>
      <c r="K55" s="50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</row>
    <row r="56" spans="1:37" s="51" customFormat="1">
      <c r="A56" s="52"/>
      <c r="B56" s="52"/>
      <c r="C56" s="52"/>
      <c r="D56" s="52"/>
      <c r="E56" s="52"/>
      <c r="F56" s="52"/>
      <c r="G56" s="52"/>
      <c r="H56" s="52"/>
      <c r="I56" s="145"/>
      <c r="J56" s="50"/>
      <c r="K56" s="50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</row>
    <row r="58" spans="1:37" s="51" customFormat="1">
      <c r="A58" s="52"/>
      <c r="B58" s="52"/>
      <c r="C58" s="52"/>
      <c r="D58" s="52"/>
      <c r="E58" s="52"/>
      <c r="F58" s="52"/>
      <c r="G58" s="52"/>
      <c r="H58" s="52"/>
      <c r="J58" s="50"/>
      <c r="K58" s="50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</row>
  </sheetData>
  <mergeCells count="7">
    <mergeCell ref="A45:B45"/>
    <mergeCell ref="A4:F4"/>
    <mergeCell ref="A5:F5"/>
    <mergeCell ref="A6:I6"/>
    <mergeCell ref="A15:F15"/>
    <mergeCell ref="A44:B44"/>
    <mergeCell ref="C44:H44"/>
  </mergeCells>
  <printOptions horizontalCentered="1" verticalCentered="1"/>
  <pageMargins left="0.25" right="0.25" top="0.25" bottom="0.25" header="0.25" footer="0.25"/>
  <pageSetup orientation="portrait" horizontalDpi="1200" verticalDpi="1200" r:id="rId1"/>
  <headerFooter alignWithMargins="0">
    <oddHeader xml:space="preserve">&amp;R&amp;"Arial,Regular"&amp;8Principal Investigator/Program Director (Last, first, middle): </oddHeader>
    <oddFooter>&amp;L&amp;"Arial,Bold"&amp;8PHS 398 (Rev 05/01)&amp;C&amp;"Helvetica,Bold" &amp;"Arial,Bold"&amp;8Page &amp;R&amp;"Arial,Bold"&amp;8Form Page 4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-0.249977111117893"/>
    <pageSetUpPr fitToPage="1"/>
  </sheetPr>
  <dimension ref="A1:AK53"/>
  <sheetViews>
    <sheetView showGridLines="0" topLeftCell="A7" workbookViewId="0">
      <selection activeCell="G49" sqref="G49"/>
    </sheetView>
  </sheetViews>
  <sheetFormatPr defaultRowHeight="12"/>
  <cols>
    <col min="1" max="1" width="22.85546875" style="5" customWidth="1"/>
    <col min="2" max="2" width="16.42578125" style="5" customWidth="1"/>
    <col min="3" max="3" width="7.140625" style="5" customWidth="1"/>
    <col min="4" max="4" width="8.85546875" style="5" customWidth="1"/>
    <col min="5" max="5" width="8.140625" style="5" customWidth="1"/>
    <col min="6" max="6" width="9" style="5" customWidth="1"/>
    <col min="7" max="8" width="9.7109375" style="5" customWidth="1"/>
    <col min="9" max="9" width="19.140625" style="4" bestFit="1" customWidth="1"/>
    <col min="10" max="11" width="19.140625" style="3" customWidth="1"/>
    <col min="12" max="12" width="9.140625" style="4"/>
    <col min="13" max="13" width="13.140625" style="5" customWidth="1"/>
    <col min="14" max="16384" width="9.140625" style="5"/>
  </cols>
  <sheetData>
    <row r="1" spans="1:14" ht="3.75" customHeight="1">
      <c r="A1" s="1"/>
      <c r="B1" s="1"/>
      <c r="C1" s="1"/>
      <c r="D1" s="1"/>
      <c r="E1" s="1"/>
      <c r="F1" s="1"/>
      <c r="G1" s="1"/>
      <c r="H1" s="1"/>
      <c r="I1" s="2"/>
    </row>
    <row r="2" spans="1:14" ht="1.5" hidden="1" customHeight="1">
      <c r="A2" s="6"/>
      <c r="B2" s="6"/>
      <c r="C2" s="6"/>
      <c r="D2" s="6"/>
      <c r="E2" s="6"/>
      <c r="F2" s="6"/>
      <c r="G2" s="6"/>
      <c r="H2" s="6"/>
      <c r="I2" s="3"/>
    </row>
    <row r="3" spans="1:14" hidden="1">
      <c r="B3" s="6"/>
      <c r="C3" s="6"/>
      <c r="D3" s="6"/>
      <c r="E3" s="6"/>
      <c r="F3" s="6"/>
      <c r="G3" s="6"/>
      <c r="H3" s="6"/>
      <c r="I3" s="3"/>
    </row>
    <row r="4" spans="1:14" ht="14.25">
      <c r="A4" s="188" t="s">
        <v>0</v>
      </c>
      <c r="B4" s="188"/>
      <c r="C4" s="188"/>
      <c r="D4" s="188"/>
      <c r="E4" s="188"/>
      <c r="F4" s="189"/>
      <c r="G4" s="165" t="s">
        <v>1</v>
      </c>
      <c r="H4" s="165" t="s">
        <v>2</v>
      </c>
      <c r="I4" s="166" t="s">
        <v>3</v>
      </c>
      <c r="J4" s="7"/>
      <c r="K4" s="7"/>
      <c r="L4" s="3"/>
      <c r="M4" s="6"/>
    </row>
    <row r="5" spans="1:14" ht="16.5">
      <c r="A5" s="190" t="s">
        <v>35</v>
      </c>
      <c r="B5" s="190"/>
      <c r="C5" s="190"/>
      <c r="D5" s="190"/>
      <c r="E5" s="190"/>
      <c r="F5" s="191"/>
      <c r="G5" s="57">
        <v>42491</v>
      </c>
      <c r="H5" s="57">
        <v>42855</v>
      </c>
      <c r="I5" s="58" t="str">
        <f>[1]Composite!I3</f>
        <v>P20GM103429</v>
      </c>
      <c r="J5" s="8"/>
      <c r="K5" s="8"/>
      <c r="L5" s="3"/>
      <c r="M5" s="6"/>
    </row>
    <row r="6" spans="1:14" ht="34.5" customHeight="1">
      <c r="A6" s="192" t="s">
        <v>4</v>
      </c>
      <c r="B6" s="192"/>
      <c r="C6" s="192"/>
      <c r="D6" s="192"/>
      <c r="E6" s="192"/>
      <c r="F6" s="192"/>
      <c r="G6" s="192"/>
      <c r="H6" s="192"/>
      <c r="I6" s="193"/>
      <c r="J6" s="9"/>
      <c r="K6" s="9"/>
      <c r="L6" s="3"/>
      <c r="M6" s="6"/>
    </row>
    <row r="7" spans="1:14" ht="22.5">
      <c r="A7" s="61" t="s">
        <v>5</v>
      </c>
      <c r="B7" s="65" t="s">
        <v>6</v>
      </c>
      <c r="C7" s="63" t="s">
        <v>7</v>
      </c>
      <c r="D7" s="64" t="s">
        <v>8</v>
      </c>
      <c r="E7" s="65" t="s">
        <v>9</v>
      </c>
      <c r="F7" s="66" t="s">
        <v>10</v>
      </c>
      <c r="G7" s="66" t="s">
        <v>11</v>
      </c>
      <c r="H7" s="66" t="s">
        <v>12</v>
      </c>
      <c r="I7" s="66" t="s">
        <v>13</v>
      </c>
      <c r="J7" s="10"/>
      <c r="K7" s="10"/>
      <c r="L7" s="5"/>
    </row>
    <row r="8" spans="1:14" ht="24.75" customHeight="1">
      <c r="A8" s="170" t="s">
        <v>14</v>
      </c>
      <c r="B8" s="157" t="s">
        <v>14</v>
      </c>
      <c r="C8" s="158"/>
      <c r="D8" s="158"/>
      <c r="E8" s="158">
        <f>1*2.5</f>
        <v>2.5</v>
      </c>
      <c r="F8" s="159">
        <f>57434*1.02</f>
        <v>58582.68</v>
      </c>
      <c r="G8" s="160">
        <f>ROUND((F8/9)*E8,0)</f>
        <v>16273</v>
      </c>
      <c r="H8" s="160">
        <f>ROUND(G8*0.31,0)</f>
        <v>5045</v>
      </c>
      <c r="I8" s="161">
        <f>SUM(G8+H8)</f>
        <v>21318</v>
      </c>
      <c r="J8" s="11"/>
      <c r="K8" s="11"/>
      <c r="M8" s="13"/>
    </row>
    <row r="9" spans="1:14" ht="24.75" customHeight="1">
      <c r="A9" s="170" t="s">
        <v>14</v>
      </c>
      <c r="B9" s="162" t="s">
        <v>14</v>
      </c>
      <c r="C9" s="163"/>
      <c r="D9" s="152">
        <v>3.5</v>
      </c>
      <c r="E9" s="158"/>
      <c r="F9" s="159">
        <f>57434*1.02</f>
        <v>58582.68</v>
      </c>
      <c r="G9" s="160">
        <f>ROUND((F9/9)*3.5,0)</f>
        <v>22782</v>
      </c>
      <c r="H9" s="160">
        <f>ROUND(G9*0.31,0)</f>
        <v>7062</v>
      </c>
      <c r="I9" s="161">
        <f>SUM(G9+H9)</f>
        <v>29844</v>
      </c>
      <c r="J9" s="11"/>
      <c r="K9" s="11"/>
      <c r="M9" s="12"/>
      <c r="N9" s="13"/>
    </row>
    <row r="10" spans="1:14" ht="24.75" customHeight="1">
      <c r="A10" s="171" t="s">
        <v>15</v>
      </c>
      <c r="B10" s="157" t="s">
        <v>16</v>
      </c>
      <c r="C10" s="158"/>
      <c r="D10" s="158"/>
      <c r="E10" s="158">
        <v>2.5</v>
      </c>
      <c r="F10" s="158"/>
      <c r="G10" s="160">
        <v>3400</v>
      </c>
      <c r="H10" s="160">
        <f>G10*0.0766</f>
        <v>260.44</v>
      </c>
      <c r="I10" s="161">
        <f>SUM(G10:H10)</f>
        <v>3660.44</v>
      </c>
      <c r="J10" s="11"/>
      <c r="K10" s="11"/>
      <c r="M10" s="13"/>
    </row>
    <row r="11" spans="1:14" ht="24.75" customHeight="1">
      <c r="A11" s="170" t="s">
        <v>15</v>
      </c>
      <c r="B11" s="155" t="s">
        <v>16</v>
      </c>
      <c r="C11" s="158"/>
      <c r="D11" s="158">
        <v>2.25</v>
      </c>
      <c r="E11" s="158"/>
      <c r="F11" s="158"/>
      <c r="G11" s="160">
        <v>3400</v>
      </c>
      <c r="H11" s="160">
        <f t="shared" ref="H11:H13" si="0">G11*0.0766</f>
        <v>260.44</v>
      </c>
      <c r="I11" s="161">
        <f t="shared" ref="I11:I13" si="1">SUM(G11:H11)</f>
        <v>3660.44</v>
      </c>
      <c r="J11" s="11"/>
      <c r="K11" s="11"/>
      <c r="M11" s="13"/>
    </row>
    <row r="12" spans="1:14" ht="24.75" customHeight="1">
      <c r="A12" s="171" t="s">
        <v>15</v>
      </c>
      <c r="B12" s="157" t="s">
        <v>16</v>
      </c>
      <c r="C12" s="158"/>
      <c r="D12" s="158"/>
      <c r="E12" s="158">
        <v>2.5</v>
      </c>
      <c r="F12" s="158"/>
      <c r="G12" s="160">
        <v>3400</v>
      </c>
      <c r="H12" s="160">
        <f t="shared" si="0"/>
        <v>260.44</v>
      </c>
      <c r="I12" s="161">
        <f t="shared" si="1"/>
        <v>3660.44</v>
      </c>
      <c r="J12" s="11"/>
      <c r="K12" s="11"/>
      <c r="M12" s="13"/>
    </row>
    <row r="13" spans="1:14" ht="24.75" customHeight="1">
      <c r="A13" s="170" t="s">
        <v>15</v>
      </c>
      <c r="B13" s="155" t="s">
        <v>16</v>
      </c>
      <c r="C13" s="158"/>
      <c r="D13" s="158">
        <v>2.25</v>
      </c>
      <c r="E13" s="158"/>
      <c r="F13" s="158"/>
      <c r="G13" s="160">
        <v>3400</v>
      </c>
      <c r="H13" s="160">
        <f t="shared" si="0"/>
        <v>260.44</v>
      </c>
      <c r="I13" s="161">
        <f t="shared" si="1"/>
        <v>3660.44</v>
      </c>
      <c r="J13" s="11"/>
      <c r="K13" s="11"/>
      <c r="M13" s="13"/>
    </row>
    <row r="14" spans="1:14" ht="17.25" thickBot="1">
      <c r="A14" s="172"/>
      <c r="B14" s="167"/>
      <c r="C14" s="168"/>
      <c r="D14" s="169"/>
      <c r="E14" s="169"/>
      <c r="F14" s="169"/>
      <c r="G14" s="183"/>
      <c r="H14" s="183"/>
      <c r="I14" s="184"/>
      <c r="J14" s="11"/>
      <c r="K14" s="11"/>
      <c r="M14" s="14"/>
    </row>
    <row r="15" spans="1:14" ht="18" thickTop="1" thickBot="1">
      <c r="A15" s="199" t="s">
        <v>17</v>
      </c>
      <c r="B15" s="199"/>
      <c r="C15" s="199"/>
      <c r="D15" s="199"/>
      <c r="E15" s="199"/>
      <c r="F15" s="200"/>
      <c r="G15" s="87">
        <f>SUM(G8:G13)</f>
        <v>52655</v>
      </c>
      <c r="H15" s="87">
        <f>SUM(H8:H14)</f>
        <v>13148.760000000002</v>
      </c>
      <c r="I15" s="88">
        <f>SUM(I8:I14)</f>
        <v>65803.760000000009</v>
      </c>
      <c r="J15" s="11"/>
      <c r="K15" s="11"/>
    </row>
    <row r="16" spans="1:14" ht="12.75" thickTop="1">
      <c r="A16" s="89" t="s">
        <v>18</v>
      </c>
      <c r="B16" s="53"/>
      <c r="C16" s="53"/>
      <c r="D16" s="53"/>
      <c r="E16" s="53"/>
      <c r="F16" s="53"/>
      <c r="G16" s="53"/>
      <c r="H16" s="53"/>
      <c r="I16" s="90"/>
    </row>
    <row r="17" spans="1:13" ht="14.25">
      <c r="A17" s="59"/>
      <c r="B17" s="59"/>
      <c r="C17" s="59"/>
      <c r="D17" s="59"/>
      <c r="E17" s="59"/>
      <c r="F17" s="59"/>
      <c r="G17" s="59"/>
      <c r="H17" s="59"/>
      <c r="I17" s="90"/>
      <c r="M17" s="14"/>
    </row>
    <row r="18" spans="1:13" ht="16.5">
      <c r="A18" s="91"/>
      <c r="B18" s="92"/>
      <c r="C18" s="91"/>
      <c r="D18" s="91"/>
      <c r="E18" s="91"/>
      <c r="F18" s="91"/>
      <c r="G18" s="91"/>
      <c r="H18" s="91"/>
      <c r="I18" s="93"/>
      <c r="J18" s="15"/>
      <c r="K18" s="15"/>
    </row>
    <row r="19" spans="1:13">
      <c r="A19" s="89" t="s">
        <v>19</v>
      </c>
      <c r="B19" s="53"/>
      <c r="C19" s="53"/>
      <c r="D19" s="53"/>
      <c r="E19" s="53"/>
      <c r="F19" s="53"/>
      <c r="G19" s="53"/>
      <c r="H19" s="53"/>
      <c r="I19" s="90"/>
    </row>
    <row r="20" spans="1:13">
      <c r="A20" s="89"/>
      <c r="B20" s="95"/>
      <c r="C20" s="53"/>
      <c r="D20" s="96"/>
      <c r="E20" s="50"/>
      <c r="F20" s="97"/>
      <c r="G20" s="98"/>
      <c r="H20" s="99"/>
      <c r="I20" s="90"/>
    </row>
    <row r="21" spans="1:13">
      <c r="A21" s="89" t="s">
        <v>66</v>
      </c>
      <c r="B21" s="95"/>
      <c r="C21" s="53"/>
      <c r="D21" s="96"/>
      <c r="E21" s="50"/>
      <c r="F21" s="96">
        <v>16997</v>
      </c>
      <c r="G21" s="53"/>
      <c r="H21" s="53"/>
      <c r="I21" s="90"/>
      <c r="M21" s="14"/>
    </row>
    <row r="22" spans="1:13" ht="16.5">
      <c r="A22" s="100"/>
      <c r="B22" s="48"/>
      <c r="C22" s="48"/>
      <c r="D22" s="101"/>
      <c r="E22" s="102"/>
      <c r="F22" s="100"/>
      <c r="G22" s="100"/>
      <c r="H22" s="100"/>
      <c r="I22" s="93">
        <f>SUM(F20:F22)</f>
        <v>16997</v>
      </c>
      <c r="J22" s="15"/>
      <c r="K22" s="15"/>
    </row>
    <row r="23" spans="1:13">
      <c r="A23" s="89" t="s">
        <v>20</v>
      </c>
      <c r="B23" s="53"/>
      <c r="C23" s="53"/>
      <c r="D23" s="50"/>
      <c r="E23" s="50"/>
      <c r="F23" s="53"/>
      <c r="G23" s="53"/>
      <c r="H23" s="53"/>
      <c r="I23" s="90"/>
    </row>
    <row r="24" spans="1:13">
      <c r="A24" s="103"/>
      <c r="B24" s="60"/>
      <c r="C24" s="60"/>
      <c r="D24" s="104"/>
      <c r="E24" s="96"/>
      <c r="F24" s="95"/>
      <c r="G24" s="105"/>
      <c r="H24" s="105"/>
      <c r="I24" s="90"/>
    </row>
    <row r="25" spans="1:13">
      <c r="A25" s="89" t="s">
        <v>68</v>
      </c>
      <c r="B25" s="95"/>
      <c r="C25" s="98"/>
      <c r="D25" s="96">
        <v>3000</v>
      </c>
      <c r="E25" s="96"/>
      <c r="F25" s="106"/>
      <c r="G25" s="105"/>
      <c r="H25" s="105"/>
      <c r="I25" s="90"/>
    </row>
    <row r="26" spans="1:13">
      <c r="A26" s="89" t="s">
        <v>69</v>
      </c>
      <c r="B26" s="89"/>
      <c r="C26" s="89"/>
      <c r="D26" s="96">
        <v>2000</v>
      </c>
      <c r="E26" s="96"/>
      <c r="F26" s="106"/>
      <c r="G26" s="105"/>
      <c r="H26" s="53"/>
      <c r="I26" s="90"/>
    </row>
    <row r="27" spans="1:13">
      <c r="A27" s="89" t="s">
        <v>70</v>
      </c>
      <c r="B27" s="107"/>
      <c r="C27" s="98"/>
      <c r="D27" s="96">
        <v>2000</v>
      </c>
      <c r="E27" s="96"/>
      <c r="F27" s="106"/>
      <c r="G27" s="53"/>
      <c r="H27" s="53"/>
      <c r="I27" s="90"/>
    </row>
    <row r="28" spans="1:13">
      <c r="A28" s="89" t="s">
        <v>21</v>
      </c>
      <c r="B28" s="107"/>
      <c r="C28" s="98"/>
      <c r="D28" s="96">
        <v>1199</v>
      </c>
      <c r="E28" s="96"/>
      <c r="F28" s="106"/>
      <c r="G28" s="53"/>
      <c r="H28" s="53"/>
      <c r="I28" s="90"/>
    </row>
    <row r="29" spans="1:13">
      <c r="A29" s="89"/>
      <c r="B29" s="107"/>
      <c r="C29" s="98"/>
      <c r="D29" s="96"/>
      <c r="E29" s="96"/>
      <c r="F29" s="95"/>
      <c r="G29" s="53"/>
      <c r="H29" s="53"/>
      <c r="I29" s="175"/>
    </row>
    <row r="30" spans="1:13" ht="15">
      <c r="A30" s="100"/>
      <c r="B30" s="108"/>
      <c r="C30" s="48"/>
      <c r="D30" s="109"/>
      <c r="E30" s="109"/>
      <c r="F30" s="110"/>
      <c r="G30" s="48"/>
      <c r="H30" s="48"/>
      <c r="I30" s="93">
        <f>SUM(D25:D30)</f>
        <v>8199</v>
      </c>
      <c r="M30" s="14"/>
    </row>
    <row r="31" spans="1:13">
      <c r="A31" s="89" t="s">
        <v>22</v>
      </c>
      <c r="B31" s="53"/>
      <c r="C31" s="53"/>
      <c r="D31" s="96"/>
      <c r="E31" s="50"/>
      <c r="F31" s="53"/>
      <c r="G31" s="53"/>
      <c r="H31" s="53"/>
      <c r="I31" s="90"/>
      <c r="M31" s="14"/>
    </row>
    <row r="32" spans="1:13" ht="15">
      <c r="A32" s="89" t="s">
        <v>36</v>
      </c>
      <c r="B32" s="173"/>
      <c r="C32" s="173"/>
      <c r="D32" s="104">
        <v>2500</v>
      </c>
      <c r="E32" s="174"/>
      <c r="F32" s="104"/>
      <c r="G32" s="53"/>
      <c r="H32" s="53"/>
      <c r="I32" s="134"/>
      <c r="M32" s="14"/>
    </row>
    <row r="33" spans="1:37" ht="16.5">
      <c r="A33" s="115" t="s">
        <v>37</v>
      </c>
      <c r="B33" s="116"/>
      <c r="C33" s="108"/>
      <c r="D33" s="176">
        <v>2500</v>
      </c>
      <c r="E33" s="108"/>
      <c r="F33" s="108"/>
      <c r="G33" s="108"/>
      <c r="H33" s="108"/>
      <c r="I33" s="93">
        <f>D33+D32</f>
        <v>5000</v>
      </c>
      <c r="J33" s="15"/>
      <c r="K33" s="15"/>
      <c r="M33" s="14"/>
    </row>
    <row r="34" spans="1:37" ht="16.5">
      <c r="A34" s="113" t="s">
        <v>23</v>
      </c>
      <c r="B34" s="114"/>
      <c r="C34" s="108"/>
      <c r="D34" s="108"/>
      <c r="E34" s="108"/>
      <c r="F34" s="108"/>
      <c r="G34" s="108"/>
      <c r="H34" s="108"/>
      <c r="I34" s="93"/>
      <c r="J34" s="15"/>
      <c r="K34" s="15"/>
      <c r="L34" s="5"/>
    </row>
    <row r="35" spans="1:37" ht="14.25">
      <c r="A35" s="115" t="s">
        <v>24</v>
      </c>
      <c r="B35" s="116"/>
      <c r="C35" s="116"/>
      <c r="D35" s="116"/>
      <c r="E35" s="116"/>
      <c r="F35" s="116"/>
      <c r="G35" s="116"/>
      <c r="H35" s="117"/>
      <c r="I35" s="93"/>
      <c r="M35" s="14"/>
    </row>
    <row r="36" spans="1:37" ht="16.5">
      <c r="A36" s="89" t="s">
        <v>26</v>
      </c>
      <c r="B36" s="89"/>
      <c r="C36" s="53"/>
      <c r="D36" s="50"/>
      <c r="E36" s="50"/>
      <c r="F36" s="53"/>
      <c r="G36" s="53"/>
      <c r="H36" s="53"/>
      <c r="I36" s="90"/>
      <c r="J36" s="15"/>
      <c r="K36" s="15"/>
    </row>
    <row r="37" spans="1:37">
      <c r="A37" s="89"/>
      <c r="B37" s="107"/>
      <c r="C37" s="98"/>
      <c r="D37" s="104"/>
      <c r="E37" s="50"/>
      <c r="F37" s="53"/>
      <c r="G37" s="53"/>
      <c r="H37" s="53"/>
      <c r="I37" s="90"/>
    </row>
    <row r="38" spans="1:37">
      <c r="A38" s="89" t="s">
        <v>27</v>
      </c>
      <c r="B38" s="119">
        <v>1000</v>
      </c>
      <c r="C38" s="120"/>
      <c r="D38" s="104"/>
      <c r="E38" s="50"/>
      <c r="F38" s="53"/>
      <c r="G38" s="53"/>
      <c r="H38" s="53"/>
      <c r="I38" s="90"/>
    </row>
    <row r="39" spans="1:37" ht="12.75" thickBot="1">
      <c r="A39" s="100" t="s">
        <v>28</v>
      </c>
      <c r="B39" s="107">
        <v>3000</v>
      </c>
      <c r="C39" s="98"/>
      <c r="D39" s="104"/>
      <c r="E39" s="50"/>
      <c r="F39" s="53"/>
      <c r="G39" s="53"/>
      <c r="H39" s="121"/>
      <c r="I39" s="180">
        <f>B38+B39</f>
        <v>4000</v>
      </c>
    </row>
    <row r="40" spans="1:37" s="18" customFormat="1" ht="18" thickTop="1" thickBot="1">
      <c r="A40" s="123" t="s">
        <v>29</v>
      </c>
      <c r="B40" s="124"/>
      <c r="C40" s="124"/>
      <c r="D40" s="124"/>
      <c r="E40" s="124"/>
      <c r="F40" s="124"/>
      <c r="G40" s="124"/>
      <c r="H40" s="124"/>
      <c r="I40" s="125">
        <f>SUM(I14:I39)</f>
        <v>99999.760000000009</v>
      </c>
      <c r="J40" s="16"/>
      <c r="K40" s="16"/>
      <c r="L40" s="17"/>
    </row>
    <row r="41" spans="1:37" s="18" customFormat="1" ht="17.25" thickTop="1">
      <c r="A41" s="186" t="s">
        <v>30</v>
      </c>
      <c r="B41" s="187"/>
      <c r="C41" s="130" t="s">
        <v>31</v>
      </c>
      <c r="D41" s="131"/>
      <c r="E41" s="131"/>
      <c r="F41" s="131"/>
      <c r="G41" s="132"/>
      <c r="H41" s="177"/>
      <c r="I41" s="134">
        <v>0</v>
      </c>
      <c r="J41" s="15"/>
      <c r="K41" s="15"/>
      <c r="L41" s="17"/>
    </row>
    <row r="42" spans="1:37" ht="17.25" thickBot="1">
      <c r="A42" s="186" t="s">
        <v>30</v>
      </c>
      <c r="B42" s="187"/>
      <c r="C42" s="130" t="s">
        <v>32</v>
      </c>
      <c r="D42" s="131"/>
      <c r="E42" s="131"/>
      <c r="F42" s="131"/>
      <c r="G42" s="132" t="s">
        <v>33</v>
      </c>
      <c r="H42" s="178">
        <v>0.4</v>
      </c>
      <c r="I42" s="179">
        <f>ROUND(G15*H42,0)</f>
        <v>21062</v>
      </c>
      <c r="J42" s="15"/>
      <c r="K42" s="15"/>
      <c r="M42" s="14"/>
    </row>
    <row r="43" spans="1:37" ht="18.75" thickTop="1" thickBot="1">
      <c r="A43" s="135" t="s">
        <v>34</v>
      </c>
      <c r="B43" s="136"/>
      <c r="C43" s="136"/>
      <c r="D43" s="136"/>
      <c r="E43" s="137"/>
      <c r="F43" s="137"/>
      <c r="G43" s="138"/>
      <c r="H43" s="138"/>
      <c r="I43" s="139">
        <f>SUM(I40:I42)</f>
        <v>121061.76000000001</v>
      </c>
      <c r="J43" s="19"/>
      <c r="K43" s="19"/>
    </row>
    <row r="44" spans="1:37" s="4" customFormat="1">
      <c r="A44" s="5"/>
      <c r="B44" s="5"/>
      <c r="C44" s="5"/>
      <c r="D44" s="6"/>
      <c r="E44" s="6"/>
      <c r="F44" s="6"/>
      <c r="G44" s="6"/>
      <c r="H44" s="21"/>
      <c r="I44" s="22"/>
      <c r="J44" s="22"/>
      <c r="K44" s="22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</row>
    <row r="45" spans="1:37" s="4" customFormat="1">
      <c r="A45" s="5"/>
      <c r="B45" s="5"/>
      <c r="C45" s="5"/>
      <c r="D45" s="6"/>
      <c r="E45" s="6"/>
      <c r="F45" s="6"/>
      <c r="G45" s="6"/>
      <c r="H45" s="21"/>
      <c r="I45" s="22"/>
      <c r="J45" s="22"/>
      <c r="K45" s="22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</row>
    <row r="46" spans="1:37" s="4" customFormat="1">
      <c r="A46" s="5"/>
      <c r="B46" s="5"/>
      <c r="C46" s="5"/>
      <c r="D46" s="6"/>
      <c r="E46" s="6"/>
      <c r="F46" s="6"/>
      <c r="G46" s="6"/>
      <c r="H46" s="12"/>
      <c r="I46" s="22"/>
      <c r="J46" s="22"/>
      <c r="K46" s="22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</row>
    <row r="47" spans="1:37" s="4" customFormat="1">
      <c r="A47" s="5"/>
      <c r="B47" s="5"/>
      <c r="C47" s="5"/>
      <c r="D47" s="6"/>
      <c r="E47" s="6"/>
      <c r="F47" s="6"/>
      <c r="G47" s="6"/>
      <c r="H47" s="21"/>
      <c r="I47" s="22"/>
      <c r="J47" s="22"/>
      <c r="K47" s="22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</row>
    <row r="48" spans="1:37" s="4" customFormat="1">
      <c r="A48" s="5"/>
      <c r="B48" s="5"/>
      <c r="C48" s="5"/>
      <c r="D48" s="6"/>
      <c r="E48" s="3"/>
      <c r="F48" s="3"/>
      <c r="G48" s="6"/>
      <c r="H48" s="23"/>
      <c r="I48" s="24"/>
      <c r="J48" s="22"/>
      <c r="K48" s="22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</row>
    <row r="49" spans="1:37" s="4" customFormat="1">
      <c r="A49" s="5"/>
      <c r="B49" s="5"/>
      <c r="C49" s="5"/>
      <c r="D49" s="6"/>
      <c r="E49" s="6"/>
      <c r="F49" s="6"/>
      <c r="G49" s="6"/>
      <c r="H49" s="23"/>
      <c r="I49" s="20"/>
      <c r="J49" s="3"/>
      <c r="K49" s="3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</row>
    <row r="50" spans="1:37" s="4" customFormat="1">
      <c r="A50" s="5"/>
      <c r="B50" s="5"/>
      <c r="C50" s="5"/>
      <c r="D50" s="6"/>
      <c r="E50" s="6"/>
      <c r="F50" s="6"/>
      <c r="G50" s="6"/>
      <c r="H50" s="21"/>
      <c r="I50" s="24"/>
      <c r="J50" s="3"/>
      <c r="K50" s="3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</row>
    <row r="51" spans="1:37" s="4" customFormat="1">
      <c r="A51" s="5"/>
      <c r="B51" s="5"/>
      <c r="C51" s="5"/>
      <c r="D51" s="5"/>
      <c r="E51" s="5"/>
      <c r="F51" s="5"/>
      <c r="G51" s="5"/>
      <c r="H51" s="5"/>
      <c r="I51" s="22"/>
      <c r="J51" s="3"/>
      <c r="K51" s="3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</row>
    <row r="53" spans="1:37" s="4" customFormat="1">
      <c r="A53" s="5"/>
      <c r="B53" s="5"/>
      <c r="C53" s="5"/>
      <c r="D53" s="5"/>
      <c r="E53" s="5"/>
      <c r="F53" s="5"/>
      <c r="G53" s="5"/>
      <c r="H53" s="5"/>
      <c r="J53" s="3"/>
      <c r="K53" s="3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</row>
  </sheetData>
  <mergeCells count="6">
    <mergeCell ref="A42:B42"/>
    <mergeCell ref="A4:F4"/>
    <mergeCell ref="A5:F5"/>
    <mergeCell ref="A6:I6"/>
    <mergeCell ref="A15:F15"/>
    <mergeCell ref="A41:B41"/>
  </mergeCells>
  <printOptions horizontalCentered="1" verticalCentered="1"/>
  <pageMargins left="0.5" right="0.5" top="0.5" bottom="0.75" header="0.375" footer="0.5"/>
  <pageSetup scale="97" orientation="portrait" horizontalDpi="1200" verticalDpi="1200" r:id="rId1"/>
  <headerFooter alignWithMargins="0">
    <oddHeader xml:space="preserve">&amp;R&amp;"Arial,Regular"&amp;8Principal Investigator/Program Director (Last, first, middle): </oddHeader>
    <oddFooter>&amp;L&amp;"Arial,Bold"&amp;8PHS 398 (Rev 05/01)&amp;C&amp;"Helvetica,Bold" &amp;"Arial,Bold"&amp;8Page &amp;R&amp;"Arial,Bold"&amp;8Form Page 4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-0.249977111117893"/>
    <pageSetUpPr fitToPage="1"/>
  </sheetPr>
  <dimension ref="A1:AK59"/>
  <sheetViews>
    <sheetView showGridLines="0" workbookViewId="0">
      <selection activeCell="L13" sqref="L13"/>
    </sheetView>
  </sheetViews>
  <sheetFormatPr defaultRowHeight="12"/>
  <cols>
    <col min="1" max="1" width="20.85546875" style="52" customWidth="1"/>
    <col min="2" max="2" width="16.28515625" style="52" customWidth="1"/>
    <col min="3" max="3" width="9.7109375" style="52" customWidth="1"/>
    <col min="4" max="4" width="8.85546875" style="52" customWidth="1"/>
    <col min="5" max="5" width="8.140625" style="52" customWidth="1"/>
    <col min="6" max="6" width="9" style="52" customWidth="1"/>
    <col min="7" max="7" width="10.140625" style="52" customWidth="1"/>
    <col min="8" max="8" width="10.7109375" style="52" customWidth="1"/>
    <col min="9" max="9" width="19.140625" style="51" bestFit="1" customWidth="1"/>
    <col min="10" max="11" width="19.140625" style="50" customWidth="1"/>
    <col min="12" max="12" width="9.140625" style="51"/>
    <col min="13" max="13" width="13.140625" style="52" customWidth="1"/>
    <col min="14" max="16384" width="9.140625" style="52"/>
  </cols>
  <sheetData>
    <row r="1" spans="1:14" ht="3.75" customHeight="1">
      <c r="A1" s="48"/>
      <c r="B1" s="48"/>
      <c r="C1" s="48"/>
      <c r="D1" s="48"/>
      <c r="E1" s="48"/>
      <c r="F1" s="48"/>
      <c r="G1" s="48"/>
      <c r="H1" s="48"/>
      <c r="I1" s="49"/>
    </row>
    <row r="2" spans="1:14" ht="1.5" hidden="1" customHeight="1">
      <c r="A2" s="53"/>
      <c r="B2" s="53"/>
      <c r="C2" s="53"/>
      <c r="D2" s="53"/>
      <c r="E2" s="53"/>
      <c r="F2" s="53"/>
      <c r="G2" s="53"/>
      <c r="H2" s="53"/>
      <c r="I2" s="50"/>
    </row>
    <row r="3" spans="1:14" hidden="1">
      <c r="B3" s="53"/>
      <c r="C3" s="53"/>
      <c r="D3" s="53"/>
      <c r="E3" s="53"/>
      <c r="F3" s="53"/>
      <c r="G3" s="53"/>
      <c r="H3" s="53"/>
      <c r="I3" s="50"/>
    </row>
    <row r="4" spans="1:14" ht="12.75">
      <c r="A4" s="188" t="s">
        <v>0</v>
      </c>
      <c r="B4" s="188"/>
      <c r="C4" s="188"/>
      <c r="D4" s="188"/>
      <c r="E4" s="188"/>
      <c r="F4" s="189"/>
      <c r="G4" s="54" t="s">
        <v>1</v>
      </c>
      <c r="H4" s="54" t="s">
        <v>2</v>
      </c>
      <c r="I4" s="55" t="s">
        <v>3</v>
      </c>
      <c r="J4" s="56"/>
      <c r="K4" s="56"/>
      <c r="L4" s="50"/>
      <c r="M4" s="53"/>
    </row>
    <row r="5" spans="1:14" ht="14.25">
      <c r="A5" s="190" t="s">
        <v>35</v>
      </c>
      <c r="B5" s="190"/>
      <c r="C5" s="190"/>
      <c r="D5" s="190"/>
      <c r="E5" s="190"/>
      <c r="F5" s="191"/>
      <c r="G5" s="57">
        <v>42856</v>
      </c>
      <c r="H5" s="57">
        <v>43220</v>
      </c>
      <c r="I5" s="58" t="str">
        <f>[1]Composite!I3</f>
        <v>P20GM103429</v>
      </c>
      <c r="J5" s="59"/>
      <c r="K5" s="59"/>
      <c r="L5" s="50"/>
      <c r="M5" s="53"/>
    </row>
    <row r="6" spans="1:14" ht="35.25" customHeight="1">
      <c r="A6" s="192" t="s">
        <v>4</v>
      </c>
      <c r="B6" s="192"/>
      <c r="C6" s="192"/>
      <c r="D6" s="192"/>
      <c r="E6" s="192"/>
      <c r="F6" s="192"/>
      <c r="G6" s="192"/>
      <c r="H6" s="192"/>
      <c r="I6" s="193"/>
      <c r="J6" s="60"/>
      <c r="K6" s="60"/>
      <c r="L6" s="50"/>
      <c r="M6" s="53"/>
    </row>
    <row r="7" spans="1:14" ht="22.5">
      <c r="A7" s="61" t="s">
        <v>5</v>
      </c>
      <c r="B7" s="62" t="s">
        <v>6</v>
      </c>
      <c r="C7" s="63" t="s">
        <v>7</v>
      </c>
      <c r="D7" s="64" t="s">
        <v>8</v>
      </c>
      <c r="E7" s="65" t="s">
        <v>9</v>
      </c>
      <c r="F7" s="66" t="s">
        <v>10</v>
      </c>
      <c r="G7" s="66" t="s">
        <v>11</v>
      </c>
      <c r="H7" s="66" t="s">
        <v>12</v>
      </c>
      <c r="I7" s="66" t="s">
        <v>13</v>
      </c>
      <c r="J7" s="67"/>
      <c r="K7" s="67"/>
      <c r="L7" s="52"/>
    </row>
    <row r="8" spans="1:14" ht="25.5" customHeight="1">
      <c r="A8" s="68" t="s">
        <v>14</v>
      </c>
      <c r="B8" s="69" t="s">
        <v>14</v>
      </c>
      <c r="C8" s="70"/>
      <c r="D8" s="70"/>
      <c r="E8" s="70">
        <f>1*2.5</f>
        <v>2.5</v>
      </c>
      <c r="F8" s="71">
        <f>'Sample - YR2'!F8*1.02</f>
        <v>59754.333599999998</v>
      </c>
      <c r="G8" s="72">
        <f>ROUND((F8/9)*E8,0)</f>
        <v>16598</v>
      </c>
      <c r="H8" s="72">
        <f>ROUND(G8*0.3,0)</f>
        <v>4979</v>
      </c>
      <c r="I8" s="73">
        <f>SUM(G8+H8)</f>
        <v>21577</v>
      </c>
      <c r="J8" s="74"/>
      <c r="K8" s="52"/>
      <c r="M8" s="75"/>
    </row>
    <row r="9" spans="1:14" ht="25.5" customHeight="1">
      <c r="A9" s="68" t="s">
        <v>14</v>
      </c>
      <c r="B9" s="76" t="s">
        <v>14</v>
      </c>
      <c r="C9" s="77"/>
      <c r="D9" s="181">
        <v>1.94</v>
      </c>
      <c r="E9" s="70"/>
      <c r="F9" s="71">
        <f>'Sample - YR2'!F9*1.02</f>
        <v>59754.333599999998</v>
      </c>
      <c r="G9" s="72">
        <f>ROUND((F9/9)*D9,0)</f>
        <v>12880</v>
      </c>
      <c r="H9" s="72">
        <f>ROUND(G9*0.3,0)</f>
        <v>3864</v>
      </c>
      <c r="I9" s="73">
        <f>SUM(G9+H9)</f>
        <v>16744</v>
      </c>
      <c r="J9" s="74"/>
      <c r="K9" s="78">
        <f>0.3889*5</f>
        <v>1.9445000000000001</v>
      </c>
      <c r="M9" s="79"/>
      <c r="N9" s="75"/>
    </row>
    <row r="10" spans="1:14" ht="25.5" customHeight="1">
      <c r="A10" s="80" t="s">
        <v>15</v>
      </c>
      <c r="B10" s="69" t="s">
        <v>16</v>
      </c>
      <c r="C10" s="70"/>
      <c r="D10" s="70"/>
      <c r="E10" s="70">
        <v>2.5</v>
      </c>
      <c r="F10" s="70"/>
      <c r="G10" s="72">
        <v>3400</v>
      </c>
      <c r="H10" s="72">
        <f>G10*0.0766</f>
        <v>260.44</v>
      </c>
      <c r="I10" s="73">
        <f>SUM(G10:H10)</f>
        <v>3660.44</v>
      </c>
      <c r="J10" s="74"/>
      <c r="K10" s="74"/>
      <c r="M10" s="75"/>
    </row>
    <row r="11" spans="1:14" ht="25.5" customHeight="1">
      <c r="A11" s="68" t="s">
        <v>15</v>
      </c>
      <c r="B11" s="81" t="s">
        <v>16</v>
      </c>
      <c r="C11" s="70"/>
      <c r="D11" s="70">
        <f>2.25/2</f>
        <v>1.125</v>
      </c>
      <c r="E11" s="70"/>
      <c r="F11" s="70"/>
      <c r="G11" s="72">
        <f>3400/2</f>
        <v>1700</v>
      </c>
      <c r="H11" s="72">
        <f t="shared" ref="H11:H13" si="0">G11*0.0766</f>
        <v>130.22</v>
      </c>
      <c r="I11" s="73">
        <f>SUM(G11:H11)</f>
        <v>1830.22</v>
      </c>
      <c r="J11" s="74"/>
      <c r="K11" s="74"/>
      <c r="M11" s="75"/>
    </row>
    <row r="12" spans="1:14" ht="25.5" customHeight="1">
      <c r="A12" s="80" t="s">
        <v>15</v>
      </c>
      <c r="B12" s="69" t="s">
        <v>16</v>
      </c>
      <c r="C12" s="70"/>
      <c r="D12" s="70"/>
      <c r="E12" s="70">
        <v>2.5</v>
      </c>
      <c r="F12" s="70"/>
      <c r="G12" s="72">
        <v>3400</v>
      </c>
      <c r="H12" s="72">
        <f t="shared" si="0"/>
        <v>260.44</v>
      </c>
      <c r="I12" s="73">
        <f>SUM(G12:H12)</f>
        <v>3660.44</v>
      </c>
      <c r="J12" s="74"/>
      <c r="K12" s="74"/>
      <c r="M12" s="75"/>
    </row>
    <row r="13" spans="1:14" ht="25.5" customHeight="1">
      <c r="A13" s="68" t="s">
        <v>15</v>
      </c>
      <c r="B13" s="81" t="s">
        <v>16</v>
      </c>
      <c r="C13" s="70"/>
      <c r="D13" s="70">
        <f>2.25/2</f>
        <v>1.125</v>
      </c>
      <c r="E13" s="70"/>
      <c r="F13" s="70"/>
      <c r="G13" s="72">
        <f>3400/2</f>
        <v>1700</v>
      </c>
      <c r="H13" s="72">
        <f t="shared" si="0"/>
        <v>130.22</v>
      </c>
      <c r="I13" s="73">
        <f>SUM(G13:H13)</f>
        <v>1830.22</v>
      </c>
      <c r="J13" s="74"/>
      <c r="K13" s="74"/>
      <c r="M13" s="75"/>
    </row>
    <row r="14" spans="1:14" ht="15.75" thickBot="1">
      <c r="A14" s="80"/>
      <c r="B14" s="82"/>
      <c r="C14" s="83"/>
      <c r="D14" s="70"/>
      <c r="E14" s="70"/>
      <c r="F14" s="70"/>
      <c r="G14" s="84"/>
      <c r="H14" s="84"/>
      <c r="I14" s="85"/>
      <c r="J14" s="74"/>
      <c r="K14" s="74"/>
      <c r="M14" s="86"/>
    </row>
    <row r="15" spans="1:14" ht="15.75" thickTop="1" thickBot="1">
      <c r="A15" s="194" t="s">
        <v>71</v>
      </c>
      <c r="B15" s="194"/>
      <c r="C15" s="194"/>
      <c r="D15" s="194"/>
      <c r="E15" s="194"/>
      <c r="F15" s="195"/>
      <c r="G15" s="87">
        <f>SUM(G8:G13)</f>
        <v>39678</v>
      </c>
      <c r="H15" s="87">
        <f>SUM(H8:H14)</f>
        <v>9624.32</v>
      </c>
      <c r="I15" s="88">
        <f>SUM(I8:I14)</f>
        <v>49302.320000000007</v>
      </c>
      <c r="J15" s="74"/>
      <c r="K15" s="74"/>
    </row>
    <row r="16" spans="1:14" ht="12.75" thickTop="1">
      <c r="A16" s="89" t="s">
        <v>18</v>
      </c>
      <c r="B16" s="53"/>
      <c r="C16" s="53"/>
      <c r="D16" s="53"/>
      <c r="E16" s="53"/>
      <c r="F16" s="53"/>
      <c r="G16" s="53"/>
      <c r="H16" s="53"/>
      <c r="I16" s="90"/>
    </row>
    <row r="17" spans="1:13" ht="14.25">
      <c r="A17" s="59"/>
      <c r="B17" s="59"/>
      <c r="C17" s="59"/>
      <c r="D17" s="59"/>
      <c r="E17" s="59"/>
      <c r="F17" s="59"/>
      <c r="G17" s="59"/>
      <c r="H17" s="59"/>
      <c r="I17" s="90"/>
      <c r="M17" s="86"/>
    </row>
    <row r="18" spans="1:13" ht="14.25">
      <c r="A18" s="91"/>
      <c r="B18" s="92"/>
      <c r="C18" s="91"/>
      <c r="D18" s="91"/>
      <c r="E18" s="91"/>
      <c r="F18" s="91"/>
      <c r="G18" s="91"/>
      <c r="H18" s="91"/>
      <c r="I18" s="93"/>
      <c r="J18" s="94"/>
      <c r="K18" s="94"/>
    </row>
    <row r="19" spans="1:13">
      <c r="A19" s="89" t="s">
        <v>19</v>
      </c>
      <c r="B19" s="53"/>
      <c r="C19" s="53"/>
      <c r="D19" s="53"/>
      <c r="E19" s="53"/>
      <c r="F19" s="53"/>
      <c r="G19" s="53"/>
      <c r="H19" s="53"/>
      <c r="I19" s="90"/>
    </row>
    <row r="20" spans="1:13">
      <c r="A20" s="89"/>
      <c r="B20" s="95"/>
      <c r="C20" s="53"/>
      <c r="D20" s="96"/>
      <c r="E20" s="50"/>
      <c r="F20" s="97"/>
      <c r="G20" s="98"/>
      <c r="H20" s="99"/>
      <c r="I20" s="90"/>
    </row>
    <row r="21" spans="1:13">
      <c r="A21" s="89"/>
      <c r="B21" s="95"/>
      <c r="C21" s="53"/>
      <c r="F21" s="96"/>
      <c r="G21" s="53"/>
      <c r="H21" s="53"/>
      <c r="I21" s="90"/>
      <c r="M21" s="86"/>
    </row>
    <row r="22" spans="1:13" ht="14.25">
      <c r="A22" s="100"/>
      <c r="B22" s="48"/>
      <c r="C22" s="48"/>
      <c r="D22" s="101"/>
      <c r="E22" s="102"/>
      <c r="F22" s="100"/>
      <c r="G22" s="100"/>
      <c r="H22" s="100"/>
      <c r="I22" s="93">
        <f>SUM(F20:F22)</f>
        <v>0</v>
      </c>
      <c r="J22" s="94"/>
      <c r="K22" s="94"/>
    </row>
    <row r="23" spans="1:13">
      <c r="A23" s="89" t="s">
        <v>20</v>
      </c>
      <c r="B23" s="53"/>
      <c r="C23" s="53"/>
      <c r="D23" s="50"/>
      <c r="E23" s="50"/>
      <c r="F23" s="53"/>
      <c r="G23" s="53"/>
      <c r="H23" s="53"/>
      <c r="I23" s="90"/>
    </row>
    <row r="24" spans="1:13">
      <c r="A24" s="103"/>
      <c r="B24" s="60"/>
      <c r="C24" s="60"/>
      <c r="D24" s="104"/>
      <c r="E24" s="96"/>
      <c r="F24" s="95"/>
      <c r="G24" s="105"/>
      <c r="H24" s="105"/>
      <c r="I24" s="90"/>
    </row>
    <row r="25" spans="1:13">
      <c r="A25" s="89" t="s">
        <v>68</v>
      </c>
      <c r="B25" s="95"/>
      <c r="C25" s="98"/>
      <c r="D25" s="96">
        <v>2000</v>
      </c>
      <c r="E25" s="96"/>
      <c r="F25" s="106"/>
      <c r="G25" s="105"/>
      <c r="H25" s="105"/>
      <c r="I25" s="90"/>
    </row>
    <row r="26" spans="1:13">
      <c r="A26" s="89" t="s">
        <v>69</v>
      </c>
      <c r="B26" s="89"/>
      <c r="C26" s="89"/>
      <c r="D26" s="96">
        <v>2000</v>
      </c>
      <c r="E26" s="96"/>
      <c r="F26" s="106"/>
      <c r="G26" s="105"/>
      <c r="H26" s="53"/>
      <c r="I26" s="90"/>
    </row>
    <row r="27" spans="1:13">
      <c r="A27" s="89" t="s">
        <v>70</v>
      </c>
      <c r="B27" s="107"/>
      <c r="C27" s="98"/>
      <c r="D27" s="96">
        <v>1219</v>
      </c>
      <c r="E27" s="96"/>
      <c r="F27" s="106"/>
      <c r="G27" s="53"/>
      <c r="H27" s="53"/>
      <c r="I27" s="90"/>
    </row>
    <row r="28" spans="1:13">
      <c r="A28" s="89" t="s">
        <v>21</v>
      </c>
      <c r="B28" s="107"/>
      <c r="C28" s="98"/>
      <c r="D28" s="96">
        <v>1479</v>
      </c>
      <c r="E28" s="96"/>
      <c r="F28" s="106"/>
      <c r="G28" s="53"/>
      <c r="H28" s="53"/>
      <c r="I28" s="90"/>
    </row>
    <row r="29" spans="1:13">
      <c r="A29" s="89"/>
      <c r="B29" s="107"/>
      <c r="C29" s="98"/>
      <c r="D29" s="96"/>
      <c r="E29" s="96"/>
      <c r="F29" s="95"/>
      <c r="G29" s="53"/>
      <c r="H29" s="53"/>
      <c r="I29" s="90"/>
    </row>
    <row r="30" spans="1:13">
      <c r="A30" s="89"/>
      <c r="B30" s="107"/>
      <c r="C30" s="98"/>
      <c r="D30" s="104"/>
      <c r="E30" s="96"/>
      <c r="F30" s="95"/>
      <c r="G30" s="53"/>
      <c r="H30" s="53"/>
      <c r="I30" s="90"/>
      <c r="M30" s="86"/>
    </row>
    <row r="31" spans="1:13" ht="15">
      <c r="A31" s="100"/>
      <c r="B31" s="108"/>
      <c r="C31" s="48"/>
      <c r="D31" s="109"/>
      <c r="E31" s="109"/>
      <c r="F31" s="110"/>
      <c r="G31" s="48"/>
      <c r="H31" s="48"/>
      <c r="I31" s="93">
        <f>SUM(D25:D30)</f>
        <v>6698</v>
      </c>
      <c r="J31" s="94"/>
      <c r="K31" s="94"/>
    </row>
    <row r="32" spans="1:13">
      <c r="A32" s="89" t="s">
        <v>22</v>
      </c>
      <c r="B32" s="53"/>
      <c r="C32" s="53"/>
      <c r="D32" s="50"/>
      <c r="E32" s="50"/>
      <c r="F32" s="53"/>
      <c r="G32" s="53"/>
      <c r="H32" s="53"/>
      <c r="I32" s="90"/>
      <c r="M32" s="86"/>
    </row>
    <row r="33" spans="1:13">
      <c r="A33" s="89" t="s">
        <v>36</v>
      </c>
      <c r="B33" s="53"/>
      <c r="C33" s="53"/>
      <c r="D33" s="96">
        <v>2500</v>
      </c>
      <c r="E33" s="50"/>
      <c r="F33" s="53"/>
      <c r="G33" s="53"/>
      <c r="H33" s="53"/>
      <c r="I33" s="90"/>
      <c r="M33" s="86"/>
    </row>
    <row r="34" spans="1:13" ht="15">
      <c r="A34" s="100" t="s">
        <v>37</v>
      </c>
      <c r="B34" s="108"/>
      <c r="C34" s="108"/>
      <c r="D34" s="111">
        <v>2500</v>
      </c>
      <c r="E34" s="112"/>
      <c r="F34" s="111"/>
      <c r="G34" s="48"/>
      <c r="H34" s="48"/>
      <c r="I34" s="93">
        <f>D34+D33</f>
        <v>5000</v>
      </c>
      <c r="J34" s="94"/>
      <c r="K34" s="94"/>
      <c r="M34" s="86"/>
    </row>
    <row r="35" spans="1:13" ht="15">
      <c r="A35" s="113" t="s">
        <v>23</v>
      </c>
      <c r="B35" s="114"/>
      <c r="C35" s="108"/>
      <c r="D35" s="108"/>
      <c r="E35" s="108"/>
      <c r="F35" s="108"/>
      <c r="G35" s="108"/>
      <c r="H35" s="108"/>
      <c r="I35" s="93"/>
      <c r="J35" s="94"/>
      <c r="K35" s="94"/>
      <c r="L35" s="86"/>
    </row>
    <row r="36" spans="1:13" ht="14.25">
      <c r="A36" s="115" t="s">
        <v>24</v>
      </c>
      <c r="B36" s="116"/>
      <c r="C36" s="116"/>
      <c r="D36" s="116"/>
      <c r="E36" s="116"/>
      <c r="F36" s="116"/>
      <c r="G36" s="116"/>
      <c r="H36" s="117"/>
      <c r="I36" s="93"/>
      <c r="J36" s="94"/>
      <c r="K36" s="94"/>
      <c r="L36" s="52"/>
    </row>
    <row r="37" spans="1:13">
      <c r="A37" s="89" t="s">
        <v>25</v>
      </c>
      <c r="B37" s="89"/>
      <c r="C37" s="89"/>
      <c r="D37" s="50"/>
      <c r="E37" s="50"/>
      <c r="F37" s="53"/>
      <c r="G37" s="53"/>
      <c r="H37" s="53"/>
      <c r="I37" s="90"/>
      <c r="M37" s="86"/>
    </row>
    <row r="38" spans="1:13" ht="15">
      <c r="A38" s="108"/>
      <c r="B38" s="108"/>
      <c r="C38" s="108"/>
      <c r="D38" s="118"/>
      <c r="E38" s="118"/>
      <c r="F38" s="108"/>
      <c r="G38" s="108"/>
      <c r="H38" s="108"/>
      <c r="I38" s="93"/>
      <c r="J38" s="94"/>
      <c r="K38" s="94"/>
    </row>
    <row r="39" spans="1:13">
      <c r="A39" s="89" t="s">
        <v>26</v>
      </c>
      <c r="B39" s="89"/>
      <c r="C39" s="53"/>
      <c r="D39" s="50"/>
      <c r="E39" s="50"/>
      <c r="F39" s="53"/>
      <c r="G39" s="53"/>
      <c r="H39" s="53"/>
      <c r="I39" s="90"/>
    </row>
    <row r="40" spans="1:13">
      <c r="A40" s="89"/>
      <c r="B40" s="98"/>
      <c r="C40" s="98"/>
      <c r="D40" s="104"/>
      <c r="E40" s="50"/>
      <c r="F40" s="53"/>
      <c r="G40" s="53"/>
      <c r="H40" s="53"/>
      <c r="I40" s="90"/>
    </row>
    <row r="41" spans="1:13">
      <c r="A41" s="89" t="s">
        <v>27</v>
      </c>
      <c r="B41" s="107">
        <v>1000</v>
      </c>
      <c r="C41" s="98"/>
      <c r="D41" s="104"/>
      <c r="E41" s="50"/>
      <c r="F41" s="53"/>
      <c r="G41" s="53"/>
      <c r="H41" s="53"/>
      <c r="I41" s="90"/>
    </row>
    <row r="42" spans="1:13">
      <c r="A42" s="89" t="s">
        <v>28</v>
      </c>
      <c r="B42" s="119">
        <v>3000</v>
      </c>
      <c r="C42" s="120"/>
      <c r="D42" s="104"/>
      <c r="E42" s="50"/>
      <c r="F42" s="53"/>
      <c r="G42" s="53"/>
      <c r="H42" s="53"/>
      <c r="I42" s="90"/>
    </row>
    <row r="43" spans="1:13" ht="12.75" thickBot="1">
      <c r="A43" s="100"/>
      <c r="B43" s="89"/>
      <c r="C43" s="98"/>
      <c r="D43" s="104"/>
      <c r="E43" s="50"/>
      <c r="F43" s="53"/>
      <c r="G43" s="53"/>
      <c r="H43" s="121"/>
      <c r="I43" s="122">
        <f>B41+B42</f>
        <v>4000</v>
      </c>
      <c r="M43" s="86"/>
    </row>
    <row r="44" spans="1:13" s="128" customFormat="1" ht="16.5" thickTop="1" thickBot="1">
      <c r="A44" s="123" t="s">
        <v>29</v>
      </c>
      <c r="B44" s="124"/>
      <c r="C44" s="124"/>
      <c r="D44" s="124"/>
      <c r="E44" s="124"/>
      <c r="F44" s="124"/>
      <c r="G44" s="124"/>
      <c r="H44" s="124"/>
      <c r="I44" s="125">
        <f>SUM(I14:I43)</f>
        <v>65000.320000000007</v>
      </c>
      <c r="J44" s="126"/>
      <c r="K44" s="126"/>
      <c r="L44" s="127"/>
    </row>
    <row r="45" spans="1:13" s="128" customFormat="1" ht="15" thickTop="1">
      <c r="A45" s="196" t="s">
        <v>30</v>
      </c>
      <c r="B45" s="197"/>
      <c r="C45" s="198" t="s">
        <v>31</v>
      </c>
      <c r="D45" s="196"/>
      <c r="E45" s="196"/>
      <c r="F45" s="196"/>
      <c r="G45" s="196"/>
      <c r="H45" s="197"/>
      <c r="I45" s="182">
        <v>0</v>
      </c>
      <c r="J45" s="94"/>
      <c r="K45" s="94"/>
      <c r="L45" s="127"/>
    </row>
    <row r="46" spans="1:13" ht="15.75" thickBot="1">
      <c r="A46" s="186" t="s">
        <v>30</v>
      </c>
      <c r="B46" s="187"/>
      <c r="C46" s="130" t="s">
        <v>32</v>
      </c>
      <c r="D46" s="131"/>
      <c r="E46" s="131"/>
      <c r="F46" s="131"/>
      <c r="G46" s="132" t="s">
        <v>33</v>
      </c>
      <c r="H46" s="133">
        <v>0.4</v>
      </c>
      <c r="I46" s="134">
        <f>ROUND(G15*H46,0)</f>
        <v>15871</v>
      </c>
      <c r="J46" s="94"/>
      <c r="K46" s="94"/>
      <c r="M46" s="86"/>
    </row>
    <row r="47" spans="1:13" ht="17.25" thickTop="1" thickBot="1">
      <c r="A47" s="135" t="s">
        <v>34</v>
      </c>
      <c r="B47" s="136"/>
      <c r="C47" s="136"/>
      <c r="D47" s="136"/>
      <c r="E47" s="137"/>
      <c r="F47" s="137"/>
      <c r="G47" s="138"/>
      <c r="H47" s="138"/>
      <c r="I47" s="139">
        <f>SUM(I44:I46)</f>
        <v>80871.320000000007</v>
      </c>
      <c r="J47" s="140"/>
      <c r="K47" s="140"/>
    </row>
    <row r="48" spans="1:13">
      <c r="A48" s="141"/>
    </row>
    <row r="49" spans="1:37">
      <c r="D49" s="53"/>
      <c r="E49" s="53"/>
      <c r="F49" s="53"/>
      <c r="G49" s="53"/>
      <c r="H49" s="142"/>
      <c r="I49" s="143"/>
    </row>
    <row r="50" spans="1:37" s="51" customFormat="1">
      <c r="A50" s="52"/>
      <c r="B50" s="52"/>
      <c r="C50" s="52"/>
      <c r="D50" s="53"/>
      <c r="E50" s="53"/>
      <c r="F50" s="53"/>
      <c r="G50" s="53"/>
      <c r="H50" s="144"/>
      <c r="I50" s="145"/>
      <c r="J50" s="145"/>
      <c r="K50" s="145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</row>
    <row r="51" spans="1:37" s="51" customFormat="1">
      <c r="A51" s="52"/>
      <c r="B51" s="52"/>
      <c r="C51" s="52"/>
      <c r="D51" s="53"/>
      <c r="E51" s="53"/>
      <c r="F51" s="53"/>
      <c r="G51" s="53"/>
      <c r="H51" s="144"/>
      <c r="I51" s="145"/>
      <c r="J51" s="145"/>
      <c r="K51" s="145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</row>
    <row r="52" spans="1:37" s="51" customFormat="1">
      <c r="A52" s="52"/>
      <c r="B52" s="52"/>
      <c r="C52" s="52"/>
      <c r="D52" s="53"/>
      <c r="E52" s="53"/>
      <c r="F52" s="53"/>
      <c r="G52" s="53"/>
      <c r="H52" s="79"/>
      <c r="I52" s="145"/>
      <c r="J52" s="145"/>
      <c r="K52" s="145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</row>
    <row r="53" spans="1:37" s="51" customFormat="1">
      <c r="A53" s="52"/>
      <c r="B53" s="52"/>
      <c r="C53" s="52"/>
      <c r="D53" s="53"/>
      <c r="E53" s="53"/>
      <c r="F53" s="53"/>
      <c r="G53" s="53"/>
      <c r="H53" s="144"/>
      <c r="I53" s="145"/>
      <c r="J53" s="145"/>
      <c r="K53" s="145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</row>
    <row r="54" spans="1:37" s="51" customFormat="1">
      <c r="A54" s="52"/>
      <c r="B54" s="52"/>
      <c r="C54" s="52"/>
      <c r="D54" s="53"/>
      <c r="E54" s="50"/>
      <c r="F54" s="50"/>
      <c r="G54" s="53"/>
      <c r="H54" s="146"/>
      <c r="I54" s="147"/>
      <c r="J54" s="145"/>
      <c r="K54" s="145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</row>
    <row r="55" spans="1:37" s="51" customFormat="1">
      <c r="A55" s="52"/>
      <c r="B55" s="52"/>
      <c r="C55" s="52"/>
      <c r="D55" s="53"/>
      <c r="E55" s="53"/>
      <c r="F55" s="53"/>
      <c r="G55" s="53"/>
      <c r="H55" s="146"/>
      <c r="I55" s="143"/>
      <c r="J55" s="50"/>
      <c r="K55" s="50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</row>
    <row r="56" spans="1:37" s="51" customFormat="1">
      <c r="A56" s="52"/>
      <c r="B56" s="52"/>
      <c r="C56" s="52"/>
      <c r="D56" s="53"/>
      <c r="E56" s="53"/>
      <c r="F56" s="53"/>
      <c r="G56" s="53"/>
      <c r="H56" s="144"/>
      <c r="I56" s="147"/>
      <c r="J56" s="50"/>
      <c r="K56" s="50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</row>
    <row r="57" spans="1:37" s="51" customFormat="1">
      <c r="A57" s="52"/>
      <c r="B57" s="52"/>
      <c r="C57" s="52"/>
      <c r="D57" s="52"/>
      <c r="E57" s="52"/>
      <c r="F57" s="52"/>
      <c r="G57" s="52"/>
      <c r="H57" s="52"/>
      <c r="I57" s="145"/>
      <c r="J57" s="50"/>
      <c r="K57" s="50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</row>
    <row r="59" spans="1:37" s="51" customFormat="1">
      <c r="A59" s="52"/>
      <c r="B59" s="52"/>
      <c r="C59" s="52"/>
      <c r="D59" s="52"/>
      <c r="E59" s="52"/>
      <c r="F59" s="52"/>
      <c r="G59" s="52"/>
      <c r="H59" s="52"/>
      <c r="J59" s="50"/>
      <c r="K59" s="50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</row>
  </sheetData>
  <mergeCells count="7">
    <mergeCell ref="A46:B46"/>
    <mergeCell ref="A4:F4"/>
    <mergeCell ref="A5:F5"/>
    <mergeCell ref="A6:I6"/>
    <mergeCell ref="A15:F15"/>
    <mergeCell ref="A45:B45"/>
    <mergeCell ref="C45:H45"/>
  </mergeCells>
  <printOptions horizontalCentered="1" verticalCentered="1"/>
  <pageMargins left="0.25" right="0.25" top="0.25" bottom="0.25" header="0.25" footer="0.25"/>
  <pageSetup orientation="portrait" horizontalDpi="4294967292" verticalDpi="4294967292" r:id="rId1"/>
  <headerFooter alignWithMargins="0">
    <oddHeader xml:space="preserve">&amp;R&amp;"Arial,Regular"&amp;8Principal Investigator/Program Director (Last, first, middle): </oddHeader>
    <oddFooter>&amp;L&amp;"Arial,Bold"&amp;8PHS 398 (Rev 05/01)&amp;C&amp;"Helvetica,Bold" &amp;"Arial,Bold"&amp;8Page &amp;R&amp;"Arial,Bold"&amp;8Form Page 4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2:I23"/>
  <sheetViews>
    <sheetView tabSelected="1" workbookViewId="0">
      <selection activeCell="G26" sqref="G26"/>
    </sheetView>
  </sheetViews>
  <sheetFormatPr defaultColWidth="11.42578125" defaultRowHeight="12"/>
  <cols>
    <col min="1" max="2" width="11.42578125" customWidth="1"/>
    <col min="3" max="3" width="9.7109375" customWidth="1"/>
    <col min="4" max="4" width="15.28515625" customWidth="1"/>
    <col min="5" max="5" width="13.85546875" customWidth="1"/>
    <col min="6" max="6" width="14.28515625" customWidth="1"/>
    <col min="7" max="7" width="13.42578125" customWidth="1"/>
    <col min="8" max="8" width="13.5703125" customWidth="1"/>
  </cols>
  <sheetData>
    <row r="2" spans="1:8" ht="15" customHeight="1">
      <c r="A2" s="206" t="s">
        <v>38</v>
      </c>
      <c r="B2" s="207"/>
      <c r="C2" s="207"/>
      <c r="D2" s="207"/>
      <c r="E2" s="207"/>
      <c r="F2" s="207"/>
      <c r="G2" s="207"/>
      <c r="H2" s="208"/>
    </row>
    <row r="3" spans="1:8" ht="15.75" customHeight="1">
      <c r="A3" s="209" t="s">
        <v>39</v>
      </c>
      <c r="B3" s="210"/>
      <c r="C3" s="210"/>
      <c r="D3" s="210"/>
      <c r="E3" s="210"/>
      <c r="F3" s="210"/>
      <c r="G3" s="210"/>
      <c r="H3" s="211"/>
    </row>
    <row r="4" spans="1:8" ht="12" customHeight="1">
      <c r="A4" s="212" t="s">
        <v>40</v>
      </c>
      <c r="B4" s="212"/>
      <c r="C4" s="212"/>
      <c r="D4" s="25" t="s">
        <v>41</v>
      </c>
      <c r="E4" s="213" t="s">
        <v>42</v>
      </c>
      <c r="F4" s="214"/>
      <c r="G4" s="214"/>
      <c r="H4" s="208"/>
    </row>
    <row r="5" spans="1:8">
      <c r="A5" s="217" t="s">
        <v>43</v>
      </c>
      <c r="B5" s="217"/>
      <c r="C5" s="217"/>
      <c r="D5" s="25" t="s">
        <v>44</v>
      </c>
      <c r="E5" s="215"/>
      <c r="F5" s="216"/>
      <c r="G5" s="216"/>
      <c r="H5" s="211"/>
    </row>
    <row r="6" spans="1:8" ht="12.75" thickBot="1">
      <c r="A6" s="218"/>
      <c r="B6" s="218"/>
      <c r="C6" s="218"/>
      <c r="D6" s="26" t="s">
        <v>45</v>
      </c>
      <c r="E6" s="27" t="s">
        <v>46</v>
      </c>
      <c r="F6" s="28" t="s">
        <v>47</v>
      </c>
      <c r="G6" s="28" t="s">
        <v>48</v>
      </c>
      <c r="H6" s="29" t="s">
        <v>49</v>
      </c>
    </row>
    <row r="7" spans="1:8" ht="27.75" customHeight="1">
      <c r="A7" s="204" t="s">
        <v>50</v>
      </c>
      <c r="B7" s="204"/>
      <c r="C7" s="204"/>
      <c r="D7" s="30">
        <f>'Sample - YR1'!I15</f>
        <v>63793.760000000009</v>
      </c>
      <c r="E7" s="30">
        <f>'Sample - YR2'!I15</f>
        <v>65803.760000000009</v>
      </c>
      <c r="F7" s="30">
        <f>'Sample - YR3'!I15</f>
        <v>49302.320000000007</v>
      </c>
      <c r="G7" s="30">
        <v>0</v>
      </c>
      <c r="H7" s="31">
        <v>0</v>
      </c>
    </row>
    <row r="8" spans="1:8" ht="25.5" customHeight="1">
      <c r="A8" s="204" t="s">
        <v>18</v>
      </c>
      <c r="B8" s="204"/>
      <c r="C8" s="204"/>
      <c r="D8" s="32">
        <f>'[1]Kelley YR5'!I18</f>
        <v>0</v>
      </c>
      <c r="E8" s="32">
        <v>0</v>
      </c>
      <c r="F8" s="32">
        <v>0</v>
      </c>
      <c r="G8" s="32">
        <f>ROUND((56170/9)*D8,0)</f>
        <v>0</v>
      </c>
      <c r="H8" s="33">
        <v>0</v>
      </c>
    </row>
    <row r="9" spans="1:8" ht="25.5" customHeight="1">
      <c r="A9" s="204" t="s">
        <v>51</v>
      </c>
      <c r="B9" s="204"/>
      <c r="C9" s="204"/>
      <c r="D9" s="30">
        <f>'Sample - YR1'!I22</f>
        <v>20248</v>
      </c>
      <c r="E9" s="30">
        <f>'Sample - YR2'!I22</f>
        <v>16997</v>
      </c>
      <c r="F9" s="30">
        <f>'Sample - YR3'!I22</f>
        <v>0</v>
      </c>
      <c r="G9" s="30">
        <v>0</v>
      </c>
      <c r="H9" s="33" t="s">
        <v>52</v>
      </c>
    </row>
    <row r="10" spans="1:8" ht="25.5" customHeight="1">
      <c r="A10" s="204" t="s">
        <v>53</v>
      </c>
      <c r="B10" s="204"/>
      <c r="C10" s="204"/>
      <c r="D10" s="30">
        <f>'Sample - YR1'!I30</f>
        <v>7958</v>
      </c>
      <c r="E10" s="30">
        <f>'Sample - YR2'!I30</f>
        <v>8199</v>
      </c>
      <c r="F10" s="30">
        <f>'Sample - YR3'!I31</f>
        <v>6698</v>
      </c>
      <c r="G10" s="30"/>
      <c r="H10" s="31"/>
    </row>
    <row r="11" spans="1:8" ht="25.5" customHeight="1">
      <c r="A11" s="204" t="s">
        <v>22</v>
      </c>
      <c r="B11" s="204"/>
      <c r="C11" s="204"/>
      <c r="D11" s="30">
        <f>'Sample - YR1'!I33</f>
        <v>5000</v>
      </c>
      <c r="E11" s="30">
        <f>'Sample - YR2'!I33</f>
        <v>5000</v>
      </c>
      <c r="F11" s="30">
        <f>'Sample - YR3'!I34</f>
        <v>5000</v>
      </c>
      <c r="G11" s="30"/>
      <c r="H11" s="31"/>
    </row>
    <row r="12" spans="1:8" ht="21" customHeight="1">
      <c r="A12" s="204" t="s">
        <v>54</v>
      </c>
      <c r="B12" s="204" t="s">
        <v>55</v>
      </c>
      <c r="C12" s="204"/>
      <c r="D12" s="32"/>
      <c r="E12" s="34"/>
      <c r="F12" s="34"/>
      <c r="G12" s="34" t="s">
        <v>52</v>
      </c>
      <c r="H12" s="33" t="s">
        <v>52</v>
      </c>
    </row>
    <row r="13" spans="1:8" ht="23.25" customHeight="1">
      <c r="A13" s="204"/>
      <c r="B13" s="204" t="s">
        <v>56</v>
      </c>
      <c r="C13" s="204"/>
      <c r="D13" s="32"/>
      <c r="E13" s="34"/>
      <c r="F13" s="34"/>
      <c r="G13" s="34" t="s">
        <v>52</v>
      </c>
      <c r="H13" s="33" t="s">
        <v>52</v>
      </c>
    </row>
    <row r="14" spans="1:8" ht="21.75" customHeight="1">
      <c r="A14" s="204" t="s">
        <v>57</v>
      </c>
      <c r="B14" s="204"/>
      <c r="C14" s="204"/>
      <c r="D14" s="35"/>
      <c r="E14" s="34"/>
      <c r="F14" s="36"/>
      <c r="G14" s="36" t="s">
        <v>52</v>
      </c>
      <c r="H14" s="37" t="s">
        <v>52</v>
      </c>
    </row>
    <row r="15" spans="1:8" ht="25.5" customHeight="1">
      <c r="A15" s="204" t="s">
        <v>58</v>
      </c>
      <c r="B15" s="204"/>
      <c r="C15" s="204"/>
      <c r="D15" s="30">
        <f>'Sample - YR1'!I42</f>
        <v>3000</v>
      </c>
      <c r="E15" s="38">
        <f>'Sample - YR2'!I39</f>
        <v>4000</v>
      </c>
      <c r="F15" s="38">
        <f>'Sample - YR3'!I43</f>
        <v>4000</v>
      </c>
      <c r="G15" s="38"/>
      <c r="H15" s="31"/>
    </row>
    <row r="16" spans="1:8" ht="33.75" customHeight="1">
      <c r="A16" s="204" t="s">
        <v>59</v>
      </c>
      <c r="B16" s="204"/>
      <c r="C16" s="39" t="s">
        <v>60</v>
      </c>
      <c r="D16" s="40"/>
      <c r="E16" s="34"/>
      <c r="F16" s="36"/>
      <c r="G16" s="36" t="s">
        <v>52</v>
      </c>
      <c r="H16" s="37" t="s">
        <v>52</v>
      </c>
    </row>
    <row r="17" spans="1:9" ht="25.5" customHeight="1">
      <c r="A17" s="205" t="s">
        <v>61</v>
      </c>
      <c r="B17" s="205"/>
      <c r="C17" s="205"/>
      <c r="D17" s="41">
        <f>SUM(D7:D15)</f>
        <v>99999.760000000009</v>
      </c>
      <c r="E17" s="38">
        <f>SUM(E7:E16)</f>
        <v>99999.760000000009</v>
      </c>
      <c r="F17" s="42">
        <f>SUM(F7:F16)</f>
        <v>65000.320000000007</v>
      </c>
      <c r="G17" s="42">
        <f>SUM(G7:G16)</f>
        <v>0</v>
      </c>
      <c r="H17" s="43">
        <f>SUM(H7:H16)</f>
        <v>0</v>
      </c>
      <c r="I17" s="44">
        <f>SUM(D17:H17)</f>
        <v>264999.84000000003</v>
      </c>
    </row>
    <row r="18" spans="1:9" ht="36" customHeight="1">
      <c r="A18" s="204" t="s">
        <v>59</v>
      </c>
      <c r="B18" s="204"/>
      <c r="C18" s="39" t="s">
        <v>62</v>
      </c>
      <c r="D18" s="41">
        <f>'Sample - YR1'!I45</f>
        <v>20564</v>
      </c>
      <c r="E18" s="38">
        <f>'Sample - YR2'!I42</f>
        <v>21062</v>
      </c>
      <c r="F18" s="38">
        <f>'Sample - YR3'!I46</f>
        <v>15871</v>
      </c>
      <c r="G18" s="42"/>
      <c r="H18" s="43"/>
      <c r="I18" s="44">
        <f>SUM(D18:H18)</f>
        <v>57497</v>
      </c>
    </row>
    <row r="19" spans="1:9" ht="38.25" customHeight="1">
      <c r="A19" s="205" t="s">
        <v>63</v>
      </c>
      <c r="B19" s="205"/>
      <c r="C19" s="205"/>
      <c r="D19" s="30">
        <f t="shared" ref="D19:I19" si="0">SUM(D17:D18)</f>
        <v>120563.76000000001</v>
      </c>
      <c r="E19" s="38">
        <f t="shared" si="0"/>
        <v>121061.76000000001</v>
      </c>
      <c r="F19" s="38">
        <f t="shared" si="0"/>
        <v>80871.320000000007</v>
      </c>
      <c r="G19" s="38">
        <f t="shared" si="0"/>
        <v>0</v>
      </c>
      <c r="H19" s="31">
        <f t="shared" si="0"/>
        <v>0</v>
      </c>
      <c r="I19" s="44">
        <f t="shared" si="0"/>
        <v>322496.84000000003</v>
      </c>
    </row>
    <row r="20" spans="1:9" ht="23.25" customHeight="1" thickBot="1">
      <c r="A20" s="201" t="s">
        <v>64</v>
      </c>
      <c r="B20" s="202"/>
      <c r="C20" s="202"/>
      <c r="D20" s="202"/>
      <c r="E20" s="202"/>
      <c r="F20" s="202"/>
      <c r="G20" s="203"/>
      <c r="H20" s="45">
        <f>SUM(D19:H19)</f>
        <v>322496.84000000003</v>
      </c>
    </row>
    <row r="21" spans="1:9">
      <c r="A21" t="s">
        <v>65</v>
      </c>
    </row>
    <row r="23" spans="1:9">
      <c r="H23" s="46"/>
      <c r="I23" s="47"/>
    </row>
  </sheetData>
  <mergeCells count="21">
    <mergeCell ref="A12:A13"/>
    <mergeCell ref="B12:C12"/>
    <mergeCell ref="B13:C13"/>
    <mergeCell ref="A2:H2"/>
    <mergeCell ref="A3:H3"/>
    <mergeCell ref="A4:C4"/>
    <mergeCell ref="E4:H5"/>
    <mergeCell ref="A5:C5"/>
    <mergeCell ref="A6:C6"/>
    <mergeCell ref="A7:C7"/>
    <mergeCell ref="A8:C8"/>
    <mergeCell ref="A9:C9"/>
    <mergeCell ref="A10:C10"/>
    <mergeCell ref="A11:C11"/>
    <mergeCell ref="A20:G20"/>
    <mergeCell ref="A14:C14"/>
    <mergeCell ref="A15:C15"/>
    <mergeCell ref="A16:B16"/>
    <mergeCell ref="A17:C17"/>
    <mergeCell ref="A18:B18"/>
    <mergeCell ref="A19:C19"/>
  </mergeCells>
  <pageMargins left="0.5" right="0.5" top="0.5" bottom="0.5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Sample - YR1</vt:lpstr>
      <vt:lpstr>Sample - YR2</vt:lpstr>
      <vt:lpstr>Sample - YR3</vt:lpstr>
      <vt:lpstr>Sample - All Yrs</vt:lpstr>
      <vt:lpstr>'Sample - YR1'!Print_Area</vt:lpstr>
      <vt:lpstr>'Sample - YR2'!Print_Area</vt:lpstr>
      <vt:lpstr>'Sample - YR3'!Print_Area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Miller Robinson, Caroline E</dc:creator>
  <cp:lastModifiedBy>boomer</cp:lastModifiedBy>
  <cp:lastPrinted>2014-11-12T20:48:29Z</cp:lastPrinted>
  <dcterms:created xsi:type="dcterms:W3CDTF">2014-11-12T19:21:46Z</dcterms:created>
  <dcterms:modified xsi:type="dcterms:W3CDTF">2017-06-04T21:20:33Z</dcterms:modified>
</cp:coreProperties>
</file>